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13_ncr:1_{C59C46DE-F279-4C7E-A62D-CD34D30F047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раскладка на 1учен за 2недели" sheetId="27" r:id="rId1"/>
  </sheets>
  <calcPr calcId="181029"/>
</workbook>
</file>

<file path=xl/calcChain.xml><?xml version="1.0" encoding="utf-8"?>
<calcChain xmlns="http://schemas.openxmlformats.org/spreadsheetml/2006/main">
  <c r="C200" i="27" l="1"/>
  <c r="E164" i="27"/>
  <c r="E149" i="27"/>
  <c r="E135" i="27"/>
  <c r="E112" i="27"/>
  <c r="E81" i="27"/>
  <c r="E47" i="27"/>
  <c r="E29" i="27"/>
  <c r="C179" i="27" l="1"/>
  <c r="C178" i="27" l="1"/>
  <c r="C202" i="27" l="1"/>
  <c r="C205" i="27"/>
  <c r="C204" i="27"/>
  <c r="C203" i="27"/>
  <c r="C201" i="27"/>
  <c r="C199" i="27"/>
  <c r="C198" i="27"/>
  <c r="C197" i="27"/>
  <c r="C196" i="27"/>
  <c r="C195" i="27"/>
  <c r="C194" i="27"/>
  <c r="C193" i="27"/>
  <c r="C192" i="27"/>
  <c r="C191" i="27"/>
  <c r="C190" i="27"/>
  <c r="C189" i="27"/>
  <c r="C188" i="27"/>
  <c r="C187" i="27"/>
  <c r="C186" i="27"/>
  <c r="C185" i="27"/>
  <c r="C184" i="27"/>
  <c r="C183" i="27"/>
  <c r="C182" i="27"/>
  <c r="E134" i="27"/>
  <c r="C181" i="27"/>
  <c r="C180" i="27"/>
  <c r="C206" i="27"/>
  <c r="C208" i="27"/>
  <c r="C207" i="27"/>
  <c r="C209" i="27"/>
  <c r="N118" i="27"/>
  <c r="N119" i="27"/>
  <c r="N120" i="27"/>
  <c r="N121" i="27"/>
  <c r="N156" i="27"/>
  <c r="N157" i="27" s="1"/>
  <c r="N167" i="27"/>
  <c r="N169" i="27" s="1"/>
  <c r="K155" i="27"/>
  <c r="K140" i="27"/>
  <c r="K139" i="27"/>
  <c r="H123" i="27"/>
  <c r="E79" i="27"/>
  <c r="K125" i="27"/>
  <c r="N105" i="27"/>
  <c r="N104" i="27"/>
  <c r="N106" i="27"/>
  <c r="N103" i="27"/>
  <c r="N127" i="27" l="1"/>
  <c r="N107" i="27"/>
  <c r="K141" i="27"/>
  <c r="N84" i="27"/>
  <c r="N85" i="27"/>
  <c r="N86" i="27"/>
  <c r="K68" i="27"/>
  <c r="N70" i="27"/>
  <c r="H50" i="27"/>
  <c r="N15" i="27"/>
  <c r="N16" i="27" s="1"/>
  <c r="N88" i="27" l="1"/>
  <c r="E185" i="27"/>
  <c r="E206" i="27"/>
  <c r="E209" i="27"/>
  <c r="E208" i="27"/>
  <c r="E207" i="27"/>
  <c r="E205" i="27"/>
  <c r="E204" i="27"/>
  <c r="E200" i="27"/>
  <c r="E198" i="27"/>
  <c r="E196" i="27"/>
  <c r="E194" i="27"/>
  <c r="E179" i="27" l="1"/>
  <c r="E182" i="27"/>
  <c r="E184" i="27"/>
  <c r="E187" i="27"/>
  <c r="E189" i="27"/>
  <c r="E191" i="27"/>
  <c r="E197" i="27"/>
  <c r="E199" i="27"/>
  <c r="E201" i="27"/>
  <c r="E203" i="27"/>
  <c r="E183" i="27"/>
  <c r="E181" i="27"/>
  <c r="E202" i="27"/>
  <c r="E195" i="27"/>
  <c r="E190" i="27"/>
  <c r="E192" i="27"/>
  <c r="E180" i="27"/>
  <c r="E178" i="27"/>
  <c r="E193" i="27"/>
  <c r="E186" i="27"/>
  <c r="E188" i="27"/>
  <c r="E210" i="27" l="1"/>
  <c r="E211" i="27" s="1"/>
  <c r="K168" i="27"/>
  <c r="K169" i="27" s="1"/>
  <c r="H166" i="27"/>
  <c r="E165" i="27"/>
  <c r="E163" i="27"/>
  <c r="E162" i="27"/>
  <c r="E161" i="27"/>
  <c r="E160" i="27"/>
  <c r="E159" i="27"/>
  <c r="K154" i="27"/>
  <c r="K157" i="27" s="1"/>
  <c r="H153" i="27"/>
  <c r="H152" i="27"/>
  <c r="H151" i="27"/>
  <c r="H150" i="27"/>
  <c r="E148" i="27"/>
  <c r="E147" i="27"/>
  <c r="E146" i="27"/>
  <c r="E145" i="27"/>
  <c r="E144" i="27"/>
  <c r="E143" i="27"/>
  <c r="H138" i="27"/>
  <c r="H141" i="27" s="1"/>
  <c r="E137" i="27"/>
  <c r="E136" i="27"/>
  <c r="E133" i="27"/>
  <c r="E132" i="27"/>
  <c r="E131" i="27"/>
  <c r="E130" i="27"/>
  <c r="E129" i="27"/>
  <c r="K126" i="27"/>
  <c r="K127" i="27" s="1"/>
  <c r="H124" i="27"/>
  <c r="H122" i="27"/>
  <c r="E117" i="27"/>
  <c r="E116" i="27"/>
  <c r="E115" i="27"/>
  <c r="E114" i="27"/>
  <c r="E113" i="27"/>
  <c r="E111" i="27"/>
  <c r="E110" i="27"/>
  <c r="E109" i="27"/>
  <c r="K102" i="27"/>
  <c r="K107" i="27" s="1"/>
  <c r="H101" i="27"/>
  <c r="H100" i="27"/>
  <c r="H99" i="27"/>
  <c r="H98" i="27"/>
  <c r="E97" i="27"/>
  <c r="E96" i="27"/>
  <c r="E95" i="27"/>
  <c r="E94" i="27"/>
  <c r="E93" i="27"/>
  <c r="K87" i="27"/>
  <c r="K88" i="27" s="1"/>
  <c r="H83" i="27"/>
  <c r="H82" i="27"/>
  <c r="E80" i="27"/>
  <c r="E78" i="27"/>
  <c r="E77" i="27"/>
  <c r="E76" i="27"/>
  <c r="E75" i="27"/>
  <c r="E74" i="27"/>
  <c r="N71" i="27"/>
  <c r="N69" i="27"/>
  <c r="K67" i="27"/>
  <c r="K72" i="27" s="1"/>
  <c r="H66" i="27"/>
  <c r="H65" i="27"/>
  <c r="H64" i="27"/>
  <c r="H63" i="27"/>
  <c r="E62" i="27"/>
  <c r="E61" i="27"/>
  <c r="E60" i="27"/>
  <c r="E59" i="27"/>
  <c r="E58" i="27"/>
  <c r="E57" i="27"/>
  <c r="E56" i="27"/>
  <c r="K52" i="27"/>
  <c r="K53" i="27" s="1"/>
  <c r="H51" i="27"/>
  <c r="H49" i="27"/>
  <c r="N53" i="27"/>
  <c r="E48" i="27"/>
  <c r="E46" i="27"/>
  <c r="E45" i="27"/>
  <c r="E44" i="27"/>
  <c r="E43" i="27"/>
  <c r="E42" i="27"/>
  <c r="N38" i="27"/>
  <c r="N39" i="27" s="1"/>
  <c r="K37" i="27"/>
  <c r="K36" i="27"/>
  <c r="K35" i="27"/>
  <c r="H34" i="27"/>
  <c r="H33" i="27"/>
  <c r="H32" i="27"/>
  <c r="H31" i="27"/>
  <c r="H30" i="27"/>
  <c r="E28" i="27"/>
  <c r="E27" i="27"/>
  <c r="E26" i="27"/>
  <c r="E25" i="27"/>
  <c r="E24" i="27"/>
  <c r="E23" i="27"/>
  <c r="E22" i="27"/>
  <c r="E20" i="27"/>
  <c r="E19" i="27"/>
  <c r="K14" i="27"/>
  <c r="K16" i="27" s="1"/>
  <c r="H13" i="27"/>
  <c r="H12" i="27"/>
  <c r="E11" i="27"/>
  <c r="E10" i="27"/>
  <c r="E9" i="27"/>
  <c r="E8" i="27"/>
  <c r="E7" i="27"/>
  <c r="E6" i="27"/>
  <c r="H72" i="27" l="1"/>
  <c r="E107" i="27"/>
  <c r="E88" i="27"/>
  <c r="H16" i="27"/>
  <c r="H39" i="27"/>
  <c r="E72" i="27"/>
  <c r="E39" i="27"/>
  <c r="E16" i="27"/>
  <c r="N72" i="27"/>
  <c r="N89" i="27" s="1"/>
  <c r="H107" i="27"/>
  <c r="K39" i="27"/>
  <c r="K89" i="27" s="1"/>
  <c r="H88" i="27"/>
  <c r="K170" i="27"/>
  <c r="E157" i="27"/>
  <c r="E141" i="27"/>
  <c r="H53" i="27"/>
  <c r="E127" i="27"/>
  <c r="H127" i="27"/>
  <c r="E53" i="27"/>
  <c r="N141" i="27"/>
  <c r="N170" i="27" s="1"/>
  <c r="H157" i="27"/>
  <c r="E169" i="27"/>
  <c r="H169" i="27"/>
  <c r="O16" i="27" l="1"/>
  <c r="O107" i="27"/>
  <c r="O72" i="27"/>
  <c r="O88" i="27"/>
  <c r="O39" i="27"/>
  <c r="E89" i="27"/>
  <c r="O127" i="27"/>
  <c r="O141" i="27"/>
  <c r="O157" i="27"/>
  <c r="E170" i="27"/>
  <c r="H89" i="27"/>
  <c r="O53" i="27"/>
  <c r="O169" i="27"/>
  <c r="H170" i="27"/>
  <c r="O89" i="27" l="1"/>
  <c r="O170" i="27"/>
  <c r="Q170" i="27" l="1"/>
  <c r="Q171" i="27" s="1"/>
</calcChain>
</file>

<file path=xl/sharedStrings.xml><?xml version="1.0" encoding="utf-8"?>
<sst xmlns="http://schemas.openxmlformats.org/spreadsheetml/2006/main" count="294" uniqueCount="126">
  <si>
    <t>Хлеб ржаной</t>
  </si>
  <si>
    <t>хлеб пшеничный</t>
  </si>
  <si>
    <t>картофель</t>
  </si>
  <si>
    <t>капуста</t>
  </si>
  <si>
    <t>лук</t>
  </si>
  <si>
    <t>морковь</t>
  </si>
  <si>
    <t>свекла</t>
  </si>
  <si>
    <t>сахар</t>
  </si>
  <si>
    <t>масло сливочное</t>
  </si>
  <si>
    <t>яйцо</t>
  </si>
  <si>
    <t>молоко</t>
  </si>
  <si>
    <t>мясо</t>
  </si>
  <si>
    <t>сыр</t>
  </si>
  <si>
    <t>чай</t>
  </si>
  <si>
    <t>соль</t>
  </si>
  <si>
    <t>специи</t>
  </si>
  <si>
    <t>кисель</t>
  </si>
  <si>
    <t>макароны</t>
  </si>
  <si>
    <t>рис</t>
  </si>
  <si>
    <t>томатная паста</t>
  </si>
  <si>
    <t>№</t>
  </si>
  <si>
    <t>Наименование продуктов</t>
  </si>
  <si>
    <t>Каша рисовая, молочная</t>
  </si>
  <si>
    <t>на 1 ребенка</t>
  </si>
  <si>
    <t>Рис</t>
  </si>
  <si>
    <t>вода</t>
  </si>
  <si>
    <t>Вторник</t>
  </si>
  <si>
    <t>Хлеб пшеничный</t>
  </si>
  <si>
    <t>Капуста</t>
  </si>
  <si>
    <t>Морковь</t>
  </si>
  <si>
    <t>Лук</t>
  </si>
  <si>
    <t>Томат</t>
  </si>
  <si>
    <t>Сметана</t>
  </si>
  <si>
    <t>Раст.масло</t>
  </si>
  <si>
    <t>Свекла</t>
  </si>
  <si>
    <t>Соль</t>
  </si>
  <si>
    <t>Масло раст.</t>
  </si>
  <si>
    <t>сухофрукты</t>
  </si>
  <si>
    <t>Среда</t>
  </si>
  <si>
    <t>мука</t>
  </si>
  <si>
    <t>раст.масло</t>
  </si>
  <si>
    <t>хлеб ржаной</t>
  </si>
  <si>
    <t>Четверг</t>
  </si>
  <si>
    <t>Суп рыбный</t>
  </si>
  <si>
    <t>Чай с молоком</t>
  </si>
  <si>
    <t>Рыба свежая</t>
  </si>
  <si>
    <t>Специи</t>
  </si>
  <si>
    <t>Вода</t>
  </si>
  <si>
    <t>дрожжи</t>
  </si>
  <si>
    <t>хлеб пшенич-й</t>
  </si>
  <si>
    <t xml:space="preserve">чай </t>
  </si>
  <si>
    <t>Пятница</t>
  </si>
  <si>
    <t>Мясо говядины</t>
  </si>
  <si>
    <t>Хлеб ржаной с сыром</t>
  </si>
  <si>
    <t>1 неделя. Понедельник</t>
  </si>
  <si>
    <t>2 неделя, Понедельник</t>
  </si>
  <si>
    <t>Хлеб пшеничный с сыром</t>
  </si>
  <si>
    <t>Молоко</t>
  </si>
  <si>
    <t>Сахар</t>
  </si>
  <si>
    <t>Масло сливочн.</t>
  </si>
  <si>
    <t>хлеб пшен.</t>
  </si>
  <si>
    <t>Картофель</t>
  </si>
  <si>
    <t>Мясо</t>
  </si>
  <si>
    <t>Яйцо</t>
  </si>
  <si>
    <t>Сухофрукты</t>
  </si>
  <si>
    <t>Рагу овощное</t>
  </si>
  <si>
    <t>масло раст</t>
  </si>
  <si>
    <t>Хлеб ржаной с маслом</t>
  </si>
  <si>
    <t>цена</t>
  </si>
  <si>
    <t>сумма</t>
  </si>
  <si>
    <t>ИТОГО:</t>
  </si>
  <si>
    <t>Итого сумма</t>
  </si>
  <si>
    <t>ВСЕГО за 1 неделю</t>
  </si>
  <si>
    <t>Итого:</t>
  </si>
  <si>
    <t>ВСЕГО за 2 неделю:</t>
  </si>
  <si>
    <t>масло слив</t>
  </si>
  <si>
    <t xml:space="preserve"> хлеб пшенич-й (0,500гр)</t>
  </si>
  <si>
    <t>сметана</t>
  </si>
  <si>
    <t>подсолнечное масло</t>
  </si>
  <si>
    <t>рыба свежая</t>
  </si>
  <si>
    <t>яблоки</t>
  </si>
  <si>
    <t>мед</t>
  </si>
  <si>
    <t>Горох</t>
  </si>
  <si>
    <t>творог</t>
  </si>
  <si>
    <t>Творог</t>
  </si>
  <si>
    <t>Яблоки</t>
  </si>
  <si>
    <t>яйцо вареное</t>
  </si>
  <si>
    <t>сок фруктовый</t>
  </si>
  <si>
    <t>Борщ на костном бульоне со сметаной</t>
  </si>
  <si>
    <t>Салат из свеклы на раст.маслом с яблоками</t>
  </si>
  <si>
    <t>Плов с мясом</t>
  </si>
  <si>
    <t>Салат из моркови на раст.масле</t>
  </si>
  <si>
    <t>творог со сметаной</t>
  </si>
  <si>
    <t>кисель плодово-ягодный</t>
  </si>
  <si>
    <t>Гуляш с макаронами</t>
  </si>
  <si>
    <t>кислота лимонная</t>
  </si>
  <si>
    <t>Суп молочный вермишелевый</t>
  </si>
  <si>
    <t xml:space="preserve">Хлеб пшеничный </t>
  </si>
  <si>
    <t>Булочка домашняя</t>
  </si>
  <si>
    <t>Котлета мясная с горошницей</t>
  </si>
  <si>
    <t>Салат капустный на раст.масле с яблоками</t>
  </si>
  <si>
    <t>Компот из сухофруктов с витамином С</t>
  </si>
  <si>
    <t>Чай сладкий с медом</t>
  </si>
  <si>
    <t>компот из с/ф с витамином С</t>
  </si>
  <si>
    <t>Суп гречневый с мясом говядины</t>
  </si>
  <si>
    <t>Гречка</t>
  </si>
  <si>
    <t>томат</t>
  </si>
  <si>
    <t>Кефир</t>
  </si>
  <si>
    <t>кефир</t>
  </si>
  <si>
    <t>хлеб ржаной со сливочным маслом</t>
  </si>
  <si>
    <t xml:space="preserve">Котлета мясная с картофельным пюре </t>
  </si>
  <si>
    <t>лимонная кислота</t>
  </si>
  <si>
    <t>горох</t>
  </si>
  <si>
    <t>гречка</t>
  </si>
  <si>
    <t>наименование продуктов</t>
  </si>
  <si>
    <t>Расход продуктов за 2 недели по меню</t>
  </si>
  <si>
    <t>хлеб ржаной (0,350гр)</t>
  </si>
  <si>
    <t>хлеб пшеничный, белый</t>
  </si>
  <si>
    <t>специя</t>
  </si>
  <si>
    <t xml:space="preserve">Раскладка продуктов 2-недельного меню по школам района Шал акына на 2021г. </t>
  </si>
  <si>
    <t>КГУ "Отдел образования района Шал акына" КГУ "Управление образования акимата СКО"</t>
  </si>
  <si>
    <t>01.02.2021 года.</t>
  </si>
  <si>
    <t>1069,45 : 5 дней = 213,89</t>
  </si>
  <si>
    <t>1162,75 : 5 дней = 232,55 тг</t>
  </si>
  <si>
    <t>ВСЕГО на 1 ученика за 2 недели:</t>
  </si>
  <si>
    <t>стоимость на 1 ученика в день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</si>
</sst>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0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1" fillId="0" borderId="2" xfId="0" applyFont="1" applyBorder="1"/>
    <xf numFmtId="0" fontId="1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1" fillId="0" borderId="3" xfId="0" applyNumberFormat="1" applyFont="1" applyBorder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5" xfId="0" applyFont="1" applyBorder="1"/>
    <xf numFmtId="164" fontId="1" fillId="0" borderId="3" xfId="0" applyNumberFormat="1" applyFont="1" applyBorder="1"/>
    <xf numFmtId="164" fontId="1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" fillId="0" borderId="4" xfId="0" applyFont="1" applyBorder="1"/>
    <xf numFmtId="0" fontId="2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164" fontId="1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2" fontId="2" fillId="0" borderId="6" xfId="0" applyNumberFormat="1" applyFont="1" applyBorder="1"/>
    <xf numFmtId="0" fontId="2" fillId="0" borderId="6" xfId="0" applyFont="1" applyBorder="1"/>
    <xf numFmtId="2" fontId="2" fillId="0" borderId="1" xfId="0" applyNumberFormat="1" applyFont="1" applyBorder="1"/>
    <xf numFmtId="0" fontId="2" fillId="0" borderId="3" xfId="0" applyFont="1" applyBorder="1" applyAlignment="1">
      <alignment vertical="center" wrapText="1"/>
    </xf>
    <xf numFmtId="2" fontId="2" fillId="0" borderId="6" xfId="0" applyNumberFormat="1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5" fillId="0" borderId="1" xfId="0" applyNumberFormat="1" applyFont="1" applyBorder="1"/>
    <xf numFmtId="0" fontId="6" fillId="0" borderId="1" xfId="0" applyFont="1" applyBorder="1"/>
    <xf numFmtId="0" fontId="2" fillId="0" borderId="4" xfId="0" applyFont="1" applyBorder="1" applyAlignment="1">
      <alignment horizontal="center"/>
    </xf>
    <xf numFmtId="0" fontId="5" fillId="0" borderId="1" xfId="0" applyFont="1" applyBorder="1"/>
    <xf numFmtId="0" fontId="1" fillId="0" borderId="6" xfId="0" applyFont="1" applyBorder="1"/>
    <xf numFmtId="0" fontId="7" fillId="0" borderId="0" xfId="0" applyFont="1"/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/>
    <xf numFmtId="164" fontId="0" fillId="0" borderId="1" xfId="0" applyNumberFormat="1" applyBorder="1"/>
    <xf numFmtId="1" fontId="0" fillId="0" borderId="1" xfId="0" applyNumberFormat="1" applyBorder="1"/>
    <xf numFmtId="0" fontId="9" fillId="0" borderId="0" xfId="0" applyFont="1"/>
    <xf numFmtId="2" fontId="1" fillId="0" borderId="0" xfId="0" applyNumberFormat="1" applyFont="1"/>
    <xf numFmtId="0" fontId="9" fillId="0" borderId="0" xfId="0" applyFont="1" applyBorder="1" applyAlignment="1">
      <alignment horizontal="left"/>
    </xf>
    <xf numFmtId="0" fontId="3" fillId="0" borderId="2" xfId="0" applyFont="1" applyBorder="1"/>
    <xf numFmtId="164" fontId="2" fillId="0" borderId="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/>
    <xf numFmtId="2" fontId="0" fillId="0" borderId="1" xfId="0" applyNumberFormat="1" applyBorder="1"/>
    <xf numFmtId="2" fontId="1" fillId="0" borderId="2" xfId="0" applyNumberFormat="1" applyFont="1" applyBorder="1" applyAlignment="1">
      <alignment vertical="center" wrapText="1"/>
    </xf>
    <xf numFmtId="165" fontId="1" fillId="0" borderId="3" xfId="0" applyNumberFormat="1" applyFont="1" applyBorder="1"/>
    <xf numFmtId="0" fontId="1" fillId="0" borderId="5" xfId="0" applyFont="1" applyBorder="1" applyAlignment="1">
      <alignment vertical="top" wrapText="1"/>
    </xf>
    <xf numFmtId="2" fontId="11" fillId="0" borderId="1" xfId="0" applyNumberFormat="1" applyFont="1" applyBorder="1"/>
    <xf numFmtId="0" fontId="4" fillId="0" borderId="0" xfId="0" applyFont="1" applyAlignment="1"/>
    <xf numFmtId="0" fontId="9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W211"/>
  <sheetViews>
    <sheetView tabSelected="1" topLeftCell="A78" workbookViewId="0">
      <selection activeCell="L211" sqref="L211"/>
    </sheetView>
  </sheetViews>
  <sheetFormatPr defaultRowHeight="15" x14ac:dyDescent="0.25"/>
  <cols>
    <col min="1" max="1" width="5.7109375" customWidth="1"/>
    <col min="2" max="2" width="27.140625" customWidth="1"/>
    <col min="3" max="3" width="13.5703125" customWidth="1"/>
    <col min="4" max="4" width="9.5703125" customWidth="1"/>
    <col min="5" max="5" width="10.5703125" customWidth="1"/>
    <col min="6" max="6" width="11.5703125" customWidth="1"/>
    <col min="7" max="7" width="9.5703125" customWidth="1"/>
    <col min="8" max="8" width="11.28515625" customWidth="1"/>
    <col min="9" max="9" width="10.85546875" customWidth="1"/>
    <col min="11" max="11" width="10.42578125" customWidth="1"/>
    <col min="12" max="12" width="10.140625" customWidth="1"/>
    <col min="15" max="15" width="10.7109375" customWidth="1"/>
  </cols>
  <sheetData>
    <row r="1" spans="1:49" ht="18.75" x14ac:dyDescent="0.3">
      <c r="A1" s="73" t="s">
        <v>120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</row>
    <row r="2" spans="1:49" ht="18.75" x14ac:dyDescent="0.3">
      <c r="A2" s="73" t="s">
        <v>119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</row>
    <row r="3" spans="1:49" ht="17.25" customHeight="1" x14ac:dyDescent="0.3">
      <c r="A3" s="1"/>
      <c r="B3" s="71" t="s">
        <v>121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</row>
    <row r="4" spans="1:49" ht="34.5" customHeight="1" x14ac:dyDescent="0.25">
      <c r="A4" s="74" t="s">
        <v>20</v>
      </c>
      <c r="B4" s="8" t="s">
        <v>21</v>
      </c>
      <c r="C4" s="83" t="s">
        <v>22</v>
      </c>
      <c r="D4" s="87"/>
      <c r="E4" s="84"/>
      <c r="F4" s="83" t="s">
        <v>67</v>
      </c>
      <c r="G4" s="87"/>
      <c r="H4" s="84"/>
      <c r="I4" s="83" t="s">
        <v>87</v>
      </c>
      <c r="J4" s="87"/>
      <c r="K4" s="84"/>
      <c r="L4" s="83" t="s">
        <v>86</v>
      </c>
      <c r="M4" s="87"/>
      <c r="N4" s="84"/>
      <c r="O4" s="76" t="s">
        <v>71</v>
      </c>
      <c r="P4" s="7"/>
      <c r="Q4" s="7"/>
      <c r="R4" s="7"/>
      <c r="S4" s="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</row>
    <row r="5" spans="1:49" ht="56.25" customHeight="1" x14ac:dyDescent="0.25">
      <c r="A5" s="75"/>
      <c r="B5" s="13" t="s">
        <v>54</v>
      </c>
      <c r="C5" s="13" t="s">
        <v>23</v>
      </c>
      <c r="D5" s="13" t="s">
        <v>68</v>
      </c>
      <c r="E5" s="13" t="s">
        <v>69</v>
      </c>
      <c r="F5" s="13" t="s">
        <v>23</v>
      </c>
      <c r="G5" s="13" t="s">
        <v>68</v>
      </c>
      <c r="H5" s="13" t="s">
        <v>69</v>
      </c>
      <c r="I5" s="13" t="s">
        <v>23</v>
      </c>
      <c r="J5" s="13" t="s">
        <v>68</v>
      </c>
      <c r="K5" s="13" t="s">
        <v>69</v>
      </c>
      <c r="L5" s="13" t="s">
        <v>23</v>
      </c>
      <c r="M5" s="13" t="s">
        <v>68</v>
      </c>
      <c r="N5" s="62" t="s">
        <v>69</v>
      </c>
      <c r="O5" s="77"/>
      <c r="P5" s="7"/>
      <c r="Q5" s="7"/>
      <c r="R5" s="7"/>
      <c r="S5" s="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</row>
    <row r="6" spans="1:49" ht="15.75" x14ac:dyDescent="0.25">
      <c r="A6" s="2"/>
      <c r="B6" s="5" t="s">
        <v>24</v>
      </c>
      <c r="C6" s="10">
        <v>0.04</v>
      </c>
      <c r="D6" s="5">
        <v>310</v>
      </c>
      <c r="E6" s="32">
        <f>C6*D6</f>
        <v>12.4</v>
      </c>
      <c r="F6" s="5"/>
      <c r="G6" s="5"/>
      <c r="H6" s="5"/>
      <c r="I6" s="5"/>
      <c r="J6" s="5"/>
      <c r="K6" s="5"/>
      <c r="L6" s="5"/>
      <c r="M6" s="5"/>
      <c r="N6" s="34"/>
      <c r="O6" s="5"/>
      <c r="P6" s="7"/>
      <c r="Q6" s="7"/>
      <c r="R6" s="7"/>
      <c r="S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</row>
    <row r="7" spans="1:49" ht="15.75" x14ac:dyDescent="0.25">
      <c r="A7" s="2"/>
      <c r="B7" s="5" t="s">
        <v>10</v>
      </c>
      <c r="C7" s="10">
        <v>0.1</v>
      </c>
      <c r="D7" s="5">
        <v>250</v>
      </c>
      <c r="E7" s="32">
        <f t="shared" ref="E7:E11" si="0">C7*D7</f>
        <v>25</v>
      </c>
      <c r="F7" s="5"/>
      <c r="G7" s="5"/>
      <c r="H7" s="5"/>
      <c r="I7" s="5"/>
      <c r="J7" s="5"/>
      <c r="K7" s="5"/>
      <c r="L7" s="5"/>
      <c r="M7" s="5"/>
      <c r="N7" s="34"/>
      <c r="O7" s="5"/>
      <c r="P7" s="7"/>
      <c r="Q7" s="7"/>
      <c r="R7" s="7"/>
      <c r="S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</row>
    <row r="8" spans="1:49" ht="15.75" x14ac:dyDescent="0.25">
      <c r="A8" s="2"/>
      <c r="B8" s="5" t="s">
        <v>25</v>
      </c>
      <c r="C8" s="10">
        <v>50</v>
      </c>
      <c r="D8" s="5">
        <v>0</v>
      </c>
      <c r="E8" s="32">
        <f t="shared" si="0"/>
        <v>0</v>
      </c>
      <c r="F8" s="5"/>
      <c r="G8" s="5"/>
      <c r="H8" s="5"/>
      <c r="I8" s="5"/>
      <c r="J8" s="5"/>
      <c r="K8" s="5"/>
      <c r="L8" s="5"/>
      <c r="M8" s="5"/>
      <c r="N8" s="34"/>
      <c r="O8" s="5"/>
      <c r="P8" s="7"/>
      <c r="Q8" s="7"/>
      <c r="R8" s="7"/>
      <c r="S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</row>
    <row r="9" spans="1:49" ht="15.75" x14ac:dyDescent="0.25">
      <c r="A9" s="2"/>
      <c r="B9" s="5" t="s">
        <v>7</v>
      </c>
      <c r="C9" s="10">
        <v>0.01</v>
      </c>
      <c r="D9" s="5">
        <v>315</v>
      </c>
      <c r="E9" s="32">
        <f t="shared" si="0"/>
        <v>3.15</v>
      </c>
      <c r="F9" s="5"/>
      <c r="G9" s="5"/>
      <c r="H9" s="5"/>
      <c r="I9" s="5"/>
      <c r="J9" s="5"/>
      <c r="K9" s="5"/>
      <c r="L9" s="5"/>
      <c r="M9" s="5"/>
      <c r="N9" s="34"/>
      <c r="O9" s="5"/>
      <c r="P9" s="7"/>
      <c r="Q9" s="7"/>
      <c r="R9" s="7"/>
      <c r="S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</row>
    <row r="10" spans="1:49" ht="15.75" x14ac:dyDescent="0.25">
      <c r="A10" s="2"/>
      <c r="B10" s="5" t="s">
        <v>8</v>
      </c>
      <c r="C10" s="10">
        <v>5.0000000000000001E-3</v>
      </c>
      <c r="D10" s="5">
        <v>1500</v>
      </c>
      <c r="E10" s="32">
        <f t="shared" si="0"/>
        <v>7.5</v>
      </c>
      <c r="F10" s="5"/>
      <c r="G10" s="5"/>
      <c r="H10" s="5"/>
      <c r="I10" s="5"/>
      <c r="J10" s="5"/>
      <c r="K10" s="5"/>
      <c r="L10" s="5"/>
      <c r="M10" s="5"/>
      <c r="N10" s="34"/>
      <c r="O10" s="5"/>
      <c r="P10" s="7"/>
      <c r="Q10" s="7"/>
      <c r="R10" s="7"/>
      <c r="S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</row>
    <row r="11" spans="1:49" ht="15.75" x14ac:dyDescent="0.25">
      <c r="A11" s="2"/>
      <c r="B11" s="5" t="s">
        <v>14</v>
      </c>
      <c r="C11" s="10">
        <v>1E-3</v>
      </c>
      <c r="D11" s="5">
        <v>80</v>
      </c>
      <c r="E11" s="32">
        <f t="shared" si="0"/>
        <v>0.08</v>
      </c>
      <c r="F11" s="5"/>
      <c r="G11" s="5"/>
      <c r="H11" s="5"/>
      <c r="I11" s="5"/>
      <c r="J11" s="5"/>
      <c r="K11" s="5"/>
      <c r="L11" s="5"/>
      <c r="M11" s="5"/>
      <c r="N11" s="34"/>
      <c r="O11" s="5"/>
      <c r="P11" s="7"/>
      <c r="Q11" s="7"/>
      <c r="R11" s="7"/>
      <c r="S11" s="7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</row>
    <row r="12" spans="1:49" ht="15.75" x14ac:dyDescent="0.25">
      <c r="A12" s="2"/>
      <c r="B12" s="5" t="s">
        <v>41</v>
      </c>
      <c r="C12" s="9"/>
      <c r="D12" s="5"/>
      <c r="E12" s="5"/>
      <c r="F12" s="9">
        <v>2.5000000000000001E-2</v>
      </c>
      <c r="G12" s="5">
        <v>270</v>
      </c>
      <c r="H12" s="32">
        <f>F12*G12</f>
        <v>6.75</v>
      </c>
      <c r="I12" s="5"/>
      <c r="J12" s="5"/>
      <c r="K12" s="5"/>
      <c r="L12" s="5"/>
      <c r="M12" s="5"/>
      <c r="N12" s="34"/>
      <c r="O12" s="5"/>
      <c r="P12" s="7"/>
      <c r="Q12" s="7"/>
      <c r="R12" s="7"/>
      <c r="S12" s="7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</row>
    <row r="13" spans="1:49" ht="15.75" x14ac:dyDescent="0.25">
      <c r="A13" s="2"/>
      <c r="B13" s="5" t="s">
        <v>8</v>
      </c>
      <c r="C13" s="10"/>
      <c r="D13" s="5"/>
      <c r="E13" s="5"/>
      <c r="F13" s="9">
        <v>8.0000000000000002E-3</v>
      </c>
      <c r="G13" s="5">
        <v>1500</v>
      </c>
      <c r="H13" s="32">
        <f>F13*G13</f>
        <v>12</v>
      </c>
      <c r="I13" s="5"/>
      <c r="J13" s="5"/>
      <c r="K13" s="5"/>
      <c r="L13" s="5"/>
      <c r="M13" s="5"/>
      <c r="N13" s="34"/>
      <c r="O13" s="5"/>
      <c r="P13" s="7"/>
      <c r="Q13" s="7"/>
      <c r="R13" s="7"/>
      <c r="S13" s="7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</row>
    <row r="14" spans="1:49" ht="15.75" x14ac:dyDescent="0.25">
      <c r="A14" s="2"/>
      <c r="B14" s="5" t="s">
        <v>87</v>
      </c>
      <c r="C14" s="9"/>
      <c r="D14" s="5"/>
      <c r="E14" s="5"/>
      <c r="F14" s="5"/>
      <c r="G14" s="5"/>
      <c r="H14" s="5"/>
      <c r="I14" s="9">
        <v>0.18</v>
      </c>
      <c r="J14" s="5">
        <v>240</v>
      </c>
      <c r="K14" s="32">
        <f>I14*J14</f>
        <v>43.199999999999996</v>
      </c>
      <c r="L14" s="5"/>
      <c r="M14" s="5"/>
      <c r="N14" s="34"/>
      <c r="O14" s="5"/>
      <c r="P14" s="7"/>
      <c r="Q14" s="7"/>
      <c r="R14" s="7"/>
      <c r="S14" s="7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</row>
    <row r="15" spans="1:49" ht="15.75" x14ac:dyDescent="0.25">
      <c r="A15" s="2"/>
      <c r="B15" s="5" t="s">
        <v>86</v>
      </c>
      <c r="C15" s="9"/>
      <c r="D15" s="5"/>
      <c r="E15" s="5"/>
      <c r="F15" s="5"/>
      <c r="G15" s="5"/>
      <c r="H15" s="5"/>
      <c r="I15" s="5"/>
      <c r="J15" s="5"/>
      <c r="K15" s="5"/>
      <c r="L15" s="5">
        <v>1</v>
      </c>
      <c r="M15" s="5">
        <v>50</v>
      </c>
      <c r="N15" s="67">
        <f>L15*M15</f>
        <v>50</v>
      </c>
      <c r="O15" s="5"/>
      <c r="P15" s="7"/>
      <c r="Q15" s="7"/>
      <c r="R15" s="7"/>
      <c r="S15" s="7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</row>
    <row r="16" spans="1:49" ht="15.75" x14ac:dyDescent="0.25">
      <c r="A16" s="2"/>
      <c r="B16" s="52" t="s">
        <v>70</v>
      </c>
      <c r="C16" s="33"/>
      <c r="D16" s="42"/>
      <c r="E16" s="45">
        <f>SUM(E6:E15)</f>
        <v>48.129999999999995</v>
      </c>
      <c r="F16" s="43"/>
      <c r="G16" s="43"/>
      <c r="H16" s="45">
        <f>SUM(H6:H15)</f>
        <v>18.75</v>
      </c>
      <c r="I16" s="43"/>
      <c r="J16" s="43"/>
      <c r="K16" s="45">
        <f>SUM(K6:K15)</f>
        <v>43.199999999999996</v>
      </c>
      <c r="L16" s="45"/>
      <c r="M16" s="45"/>
      <c r="N16" s="45">
        <f>SUM(N6:N15)</f>
        <v>50</v>
      </c>
      <c r="O16" s="45">
        <f>E16+H16+K16+N16</f>
        <v>160.07999999999998</v>
      </c>
      <c r="P16" s="7"/>
      <c r="Q16" s="7"/>
      <c r="R16" s="7"/>
      <c r="S16" s="7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</row>
    <row r="17" spans="1:49" ht="51" customHeight="1" x14ac:dyDescent="0.3">
      <c r="A17" s="12"/>
      <c r="B17" s="16" t="s">
        <v>26</v>
      </c>
      <c r="C17" s="98" t="s">
        <v>88</v>
      </c>
      <c r="D17" s="99"/>
      <c r="E17" s="100"/>
      <c r="F17" s="83" t="s">
        <v>89</v>
      </c>
      <c r="G17" s="87"/>
      <c r="H17" s="84"/>
      <c r="I17" s="83" t="s">
        <v>101</v>
      </c>
      <c r="J17" s="87"/>
      <c r="K17" s="84"/>
      <c r="L17" s="83" t="s">
        <v>27</v>
      </c>
      <c r="M17" s="87"/>
      <c r="N17" s="84"/>
      <c r="O17" s="91" t="s">
        <v>71</v>
      </c>
      <c r="P17" s="7"/>
      <c r="Q17" s="7"/>
      <c r="R17" s="7"/>
      <c r="S17" s="7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</row>
    <row r="18" spans="1:49" ht="31.5" customHeight="1" x14ac:dyDescent="0.3">
      <c r="A18" s="59"/>
      <c r="B18" s="16"/>
      <c r="C18" s="60" t="s">
        <v>23</v>
      </c>
      <c r="D18" s="61" t="s">
        <v>68</v>
      </c>
      <c r="E18" s="31" t="s">
        <v>69</v>
      </c>
      <c r="F18" s="60" t="s">
        <v>23</v>
      </c>
      <c r="G18" s="61" t="s">
        <v>68</v>
      </c>
      <c r="H18" s="31" t="s">
        <v>69</v>
      </c>
      <c r="I18" s="60" t="s">
        <v>23</v>
      </c>
      <c r="J18" s="61" t="s">
        <v>68</v>
      </c>
      <c r="K18" s="31" t="s">
        <v>69</v>
      </c>
      <c r="L18" s="60" t="s">
        <v>23</v>
      </c>
      <c r="M18" s="61" t="s">
        <v>68</v>
      </c>
      <c r="N18" s="31" t="s">
        <v>69</v>
      </c>
      <c r="O18" s="92"/>
      <c r="P18" s="7"/>
      <c r="Q18" s="7"/>
      <c r="R18" s="7"/>
      <c r="S18" s="7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</row>
    <row r="19" spans="1:49" ht="15.75" x14ac:dyDescent="0.25">
      <c r="A19" s="14"/>
      <c r="B19" s="18" t="s">
        <v>28</v>
      </c>
      <c r="C19" s="19">
        <v>0.03</v>
      </c>
      <c r="D19" s="5">
        <v>130</v>
      </c>
      <c r="E19" s="32">
        <f>C19*D19</f>
        <v>3.9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7"/>
      <c r="Q19" s="7"/>
      <c r="R19" s="7"/>
      <c r="S19" s="7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</row>
    <row r="20" spans="1:49" ht="15.75" x14ac:dyDescent="0.25">
      <c r="A20" s="14"/>
      <c r="B20" s="18" t="s">
        <v>61</v>
      </c>
      <c r="C20" s="19">
        <v>0.06</v>
      </c>
      <c r="D20" s="5">
        <v>168</v>
      </c>
      <c r="E20" s="32">
        <f t="shared" ref="E20:E29" si="1">C20*D20</f>
        <v>10.08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7"/>
      <c r="Q20" s="7"/>
      <c r="R20" s="7"/>
      <c r="S20" s="7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</row>
    <row r="21" spans="1:49" ht="15.75" x14ac:dyDescent="0.25">
      <c r="A21" s="14"/>
      <c r="B21" s="18" t="s">
        <v>25</v>
      </c>
      <c r="C21" s="19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7"/>
      <c r="Q21" s="7"/>
      <c r="R21" s="7"/>
      <c r="S21" s="7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</row>
    <row r="22" spans="1:49" ht="15.75" x14ac:dyDescent="0.25">
      <c r="A22" s="14"/>
      <c r="B22" s="18" t="s">
        <v>29</v>
      </c>
      <c r="C22" s="19">
        <v>0.01</v>
      </c>
      <c r="D22" s="5">
        <v>0</v>
      </c>
      <c r="E22" s="5">
        <f t="shared" si="1"/>
        <v>0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7"/>
      <c r="Q22" s="7"/>
      <c r="R22" s="7"/>
      <c r="S22" s="7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</row>
    <row r="23" spans="1:49" ht="15.75" x14ac:dyDescent="0.25">
      <c r="A23" s="14"/>
      <c r="B23" s="18" t="s">
        <v>30</v>
      </c>
      <c r="C23" s="19">
        <v>0.01</v>
      </c>
      <c r="D23" s="5">
        <v>147</v>
      </c>
      <c r="E23" s="32">
        <f t="shared" si="1"/>
        <v>1.47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7"/>
      <c r="Q23" s="7"/>
      <c r="R23" s="7"/>
      <c r="S23" s="7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</row>
    <row r="24" spans="1:49" ht="15.75" x14ac:dyDescent="0.25">
      <c r="A24" s="14"/>
      <c r="B24" s="18" t="s">
        <v>31</v>
      </c>
      <c r="C24" s="19">
        <v>5.0000000000000001E-3</v>
      </c>
      <c r="D24" s="5">
        <v>1000</v>
      </c>
      <c r="E24" s="32">
        <f t="shared" si="1"/>
        <v>5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7"/>
      <c r="Q24" s="7"/>
      <c r="R24" s="7"/>
      <c r="S24" s="7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</row>
    <row r="25" spans="1:49" ht="15.75" x14ac:dyDescent="0.25">
      <c r="A25" s="14"/>
      <c r="B25" s="18" t="s">
        <v>32</v>
      </c>
      <c r="C25" s="19">
        <v>5.0000000000000001E-3</v>
      </c>
      <c r="D25" s="5">
        <v>900</v>
      </c>
      <c r="E25" s="32">
        <f t="shared" si="1"/>
        <v>4.5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7"/>
      <c r="Q25" s="7"/>
      <c r="R25" s="7"/>
      <c r="S25" s="7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</row>
    <row r="26" spans="1:49" ht="15.75" x14ac:dyDescent="0.25">
      <c r="A26" s="14"/>
      <c r="B26" s="18" t="s">
        <v>33</v>
      </c>
      <c r="C26" s="19">
        <v>0.01</v>
      </c>
      <c r="D26" s="5">
        <v>750</v>
      </c>
      <c r="E26" s="32">
        <f t="shared" si="1"/>
        <v>7.5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7"/>
      <c r="Q26" s="7"/>
      <c r="R26" s="7"/>
      <c r="S26" s="7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</row>
    <row r="27" spans="1:49" ht="15.75" x14ac:dyDescent="0.25">
      <c r="A27" s="14"/>
      <c r="B27" s="18" t="s">
        <v>34</v>
      </c>
      <c r="C27" s="19">
        <v>0.01</v>
      </c>
      <c r="D27" s="5">
        <v>0</v>
      </c>
      <c r="E27" s="32">
        <f t="shared" si="1"/>
        <v>0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7"/>
      <c r="Q27" s="7"/>
      <c r="R27" s="7"/>
      <c r="S27" s="7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</row>
    <row r="28" spans="1:49" ht="15.75" x14ac:dyDescent="0.25">
      <c r="A28" s="14"/>
      <c r="B28" s="20" t="s">
        <v>35</v>
      </c>
      <c r="C28" s="19">
        <v>1E-3</v>
      </c>
      <c r="D28" s="5">
        <v>80</v>
      </c>
      <c r="E28" s="5">
        <f t="shared" si="1"/>
        <v>0.08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7"/>
      <c r="Q28" s="7"/>
      <c r="R28" s="7"/>
      <c r="S28" s="7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</row>
    <row r="29" spans="1:49" ht="15.75" x14ac:dyDescent="0.25">
      <c r="A29" s="14"/>
      <c r="B29" s="20" t="s">
        <v>46</v>
      </c>
      <c r="C29" s="19">
        <v>1E-3</v>
      </c>
      <c r="D29" s="5">
        <v>3000</v>
      </c>
      <c r="E29" s="32">
        <f t="shared" si="1"/>
        <v>3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7"/>
      <c r="Q29" s="7"/>
      <c r="R29" s="7"/>
      <c r="S29" s="7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</row>
    <row r="30" spans="1:49" ht="15.75" x14ac:dyDescent="0.25">
      <c r="A30" s="14"/>
      <c r="B30" s="18" t="s">
        <v>80</v>
      </c>
      <c r="C30" s="15"/>
      <c r="D30" s="21"/>
      <c r="E30" s="21"/>
      <c r="F30" s="9">
        <v>0.04</v>
      </c>
      <c r="G30" s="5">
        <v>600</v>
      </c>
      <c r="H30" s="32">
        <f>F30*G30</f>
        <v>24</v>
      </c>
      <c r="I30" s="5"/>
      <c r="J30" s="5"/>
      <c r="K30" s="5"/>
      <c r="L30" s="5"/>
      <c r="M30" s="5"/>
      <c r="N30" s="5"/>
      <c r="O30" s="5"/>
      <c r="P30" s="7"/>
      <c r="Q30" s="7"/>
      <c r="R30" s="7"/>
      <c r="S30" s="7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</row>
    <row r="31" spans="1:49" ht="15.75" x14ac:dyDescent="0.25">
      <c r="A31" s="14"/>
      <c r="B31" s="18" t="s">
        <v>6</v>
      </c>
      <c r="C31" s="15"/>
      <c r="D31" s="21"/>
      <c r="E31" s="21"/>
      <c r="F31" s="9">
        <v>0.1</v>
      </c>
      <c r="G31" s="5">
        <v>0</v>
      </c>
      <c r="H31" s="32">
        <f t="shared" ref="H31:H34" si="2">F31*G31</f>
        <v>0</v>
      </c>
      <c r="I31" s="5"/>
      <c r="J31" s="5"/>
      <c r="K31" s="5"/>
      <c r="L31" s="5"/>
      <c r="M31" s="5"/>
      <c r="N31" s="5"/>
      <c r="O31" s="5"/>
      <c r="P31" s="7"/>
      <c r="Q31" s="7"/>
      <c r="R31" s="7"/>
      <c r="S31" s="7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</row>
    <row r="32" spans="1:49" ht="15.75" x14ac:dyDescent="0.25">
      <c r="A32" s="14"/>
      <c r="B32" s="18" t="s">
        <v>36</v>
      </c>
      <c r="C32" s="15"/>
      <c r="D32" s="21"/>
      <c r="E32" s="21"/>
      <c r="F32" s="5">
        <v>5.0000000000000001E-3</v>
      </c>
      <c r="G32" s="5">
        <v>750</v>
      </c>
      <c r="H32" s="32">
        <f t="shared" si="2"/>
        <v>3.75</v>
      </c>
      <c r="I32" s="5"/>
      <c r="J32" s="5"/>
      <c r="K32" s="5"/>
      <c r="L32" s="5"/>
      <c r="M32" s="5"/>
      <c r="N32" s="5"/>
      <c r="O32" s="5"/>
      <c r="P32" s="7"/>
      <c r="Q32" s="7"/>
      <c r="R32" s="7"/>
      <c r="S32" s="7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</row>
    <row r="33" spans="1:49" ht="15.75" x14ac:dyDescent="0.25">
      <c r="A33" s="14"/>
      <c r="B33" s="18" t="s">
        <v>30</v>
      </c>
      <c r="C33" s="15"/>
      <c r="D33" s="21"/>
      <c r="E33" s="21"/>
      <c r="F33" s="5">
        <v>5.0000000000000001E-3</v>
      </c>
      <c r="G33" s="5">
        <v>147</v>
      </c>
      <c r="H33" s="32">
        <f t="shared" si="2"/>
        <v>0.73499999999999999</v>
      </c>
      <c r="I33" s="5"/>
      <c r="J33" s="5"/>
      <c r="K33" s="5"/>
      <c r="L33" s="5"/>
      <c r="M33" s="5"/>
      <c r="N33" s="5"/>
      <c r="O33" s="5"/>
      <c r="P33" s="7"/>
      <c r="Q33" s="7"/>
      <c r="R33" s="7"/>
      <c r="S33" s="7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</row>
    <row r="34" spans="1:49" ht="15.75" x14ac:dyDescent="0.25">
      <c r="A34" s="14"/>
      <c r="B34" s="18" t="s">
        <v>35</v>
      </c>
      <c r="C34" s="15"/>
      <c r="D34" s="21"/>
      <c r="E34" s="21"/>
      <c r="F34" s="5">
        <v>1E-3</v>
      </c>
      <c r="G34" s="5">
        <v>80</v>
      </c>
      <c r="H34" s="5">
        <f t="shared" si="2"/>
        <v>0.08</v>
      </c>
      <c r="I34" s="5"/>
      <c r="J34" s="5"/>
      <c r="K34" s="5"/>
      <c r="L34" s="5"/>
      <c r="M34" s="5"/>
      <c r="N34" s="5"/>
      <c r="O34" s="5"/>
      <c r="P34" s="7"/>
      <c r="Q34" s="7"/>
      <c r="R34" s="7"/>
      <c r="S34" s="7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</row>
    <row r="35" spans="1:49" ht="19.5" customHeight="1" x14ac:dyDescent="0.25">
      <c r="A35" s="2"/>
      <c r="B35" s="17" t="s">
        <v>95</v>
      </c>
      <c r="C35" s="5"/>
      <c r="D35" s="5"/>
      <c r="E35" s="5"/>
      <c r="F35" s="5"/>
      <c r="G35" s="5"/>
      <c r="H35" s="5"/>
      <c r="I35" s="9">
        <v>2E-3</v>
      </c>
      <c r="J35" s="5">
        <v>3500</v>
      </c>
      <c r="K35" s="32">
        <f>I35*J35</f>
        <v>7</v>
      </c>
      <c r="L35" s="5"/>
      <c r="M35" s="5"/>
      <c r="N35" s="5"/>
      <c r="O35" s="5"/>
      <c r="P35" s="7"/>
      <c r="Q35" s="7"/>
      <c r="R35" s="7"/>
      <c r="S35" s="7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</row>
    <row r="36" spans="1:49" ht="15.75" x14ac:dyDescent="0.25">
      <c r="A36" s="2"/>
      <c r="B36" s="5" t="s">
        <v>7</v>
      </c>
      <c r="C36" s="5"/>
      <c r="D36" s="5"/>
      <c r="E36" s="5"/>
      <c r="F36" s="5"/>
      <c r="G36" s="5"/>
      <c r="H36" s="5"/>
      <c r="I36" s="5">
        <v>1.4999999999999999E-2</v>
      </c>
      <c r="J36" s="5">
        <v>315</v>
      </c>
      <c r="K36" s="32">
        <f t="shared" ref="K36:K37" si="3">I36*J36</f>
        <v>4.7249999999999996</v>
      </c>
      <c r="L36" s="5"/>
      <c r="M36" s="5"/>
      <c r="N36" s="5"/>
      <c r="O36" s="5"/>
      <c r="P36" s="7"/>
      <c r="Q36" s="7"/>
      <c r="R36" s="7"/>
      <c r="S36" s="7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</row>
    <row r="37" spans="1:49" ht="15.75" x14ac:dyDescent="0.25">
      <c r="A37" s="2"/>
      <c r="B37" s="5" t="s">
        <v>37</v>
      </c>
      <c r="C37" s="5"/>
      <c r="D37" s="5"/>
      <c r="E37" s="5"/>
      <c r="F37" s="5"/>
      <c r="G37" s="5"/>
      <c r="H37" s="5"/>
      <c r="I37" s="9">
        <v>0.01</v>
      </c>
      <c r="J37" s="5">
        <v>700</v>
      </c>
      <c r="K37" s="32">
        <f t="shared" si="3"/>
        <v>7</v>
      </c>
      <c r="L37" s="5"/>
      <c r="M37" s="5"/>
      <c r="N37" s="5"/>
      <c r="O37" s="5"/>
      <c r="P37" s="7"/>
      <c r="Q37" s="7"/>
      <c r="R37" s="7"/>
      <c r="S37" s="7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</row>
    <row r="38" spans="1:49" ht="15.75" x14ac:dyDescent="0.25">
      <c r="A38" s="2"/>
      <c r="B38" s="5" t="s">
        <v>1</v>
      </c>
      <c r="C38" s="5"/>
      <c r="D38" s="5"/>
      <c r="E38" s="5"/>
      <c r="F38" s="5"/>
      <c r="G38" s="5"/>
      <c r="H38" s="5"/>
      <c r="I38" s="5"/>
      <c r="J38" s="5"/>
      <c r="K38" s="5"/>
      <c r="L38" s="9">
        <v>0.02</v>
      </c>
      <c r="M38" s="5">
        <v>190</v>
      </c>
      <c r="N38" s="32">
        <f>L38*M38</f>
        <v>3.8000000000000003</v>
      </c>
      <c r="O38" s="5"/>
      <c r="P38" s="7"/>
      <c r="Q38" s="7"/>
      <c r="R38" s="7"/>
      <c r="S38" s="7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</row>
    <row r="39" spans="1:49" ht="15.75" x14ac:dyDescent="0.25">
      <c r="A39" s="2"/>
      <c r="B39" s="4" t="s">
        <v>70</v>
      </c>
      <c r="C39" s="5"/>
      <c r="D39" s="15"/>
      <c r="E39" s="8">
        <f>SUM(E19:E38)</f>
        <v>35.53</v>
      </c>
      <c r="F39" s="8"/>
      <c r="G39" s="8"/>
      <c r="H39" s="8">
        <f>SUM(H19:H38)</f>
        <v>28.564999999999998</v>
      </c>
      <c r="I39" s="44"/>
      <c r="J39" s="44"/>
      <c r="K39" s="8">
        <f>SUM(K19:K38)</f>
        <v>18.725000000000001</v>
      </c>
      <c r="L39" s="44"/>
      <c r="M39" s="44"/>
      <c r="N39" s="45">
        <f>SUM(N19:N38)</f>
        <v>3.8000000000000003</v>
      </c>
      <c r="O39" s="8">
        <f>E39+H39+K39+N39</f>
        <v>86.61999999999999</v>
      </c>
      <c r="P39" s="7"/>
      <c r="Q39" s="7"/>
      <c r="R39" s="7"/>
      <c r="S39" s="7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</row>
    <row r="40" spans="1:49" ht="28.5" customHeight="1" x14ac:dyDescent="0.25">
      <c r="A40" s="2"/>
      <c r="B40" s="13" t="s">
        <v>38</v>
      </c>
      <c r="C40" s="83" t="s">
        <v>90</v>
      </c>
      <c r="D40" s="87"/>
      <c r="E40" s="84"/>
      <c r="F40" s="83" t="s">
        <v>44</v>
      </c>
      <c r="G40" s="87"/>
      <c r="H40" s="84"/>
      <c r="I40" s="83" t="s">
        <v>0</v>
      </c>
      <c r="J40" s="87"/>
      <c r="K40" s="84"/>
      <c r="L40" s="83"/>
      <c r="M40" s="84"/>
      <c r="N40" s="5"/>
      <c r="O40" s="5"/>
      <c r="P40" s="7"/>
      <c r="Q40" s="7"/>
      <c r="R40" s="7"/>
      <c r="S40" s="7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</row>
    <row r="41" spans="1:49" ht="33.75" customHeight="1" x14ac:dyDescent="0.25">
      <c r="A41" s="2"/>
      <c r="B41" s="13"/>
      <c r="C41" s="60" t="s">
        <v>23</v>
      </c>
      <c r="D41" s="61" t="s">
        <v>68</v>
      </c>
      <c r="E41" s="31" t="s">
        <v>69</v>
      </c>
      <c r="F41" s="60" t="s">
        <v>23</v>
      </c>
      <c r="G41" s="61" t="s">
        <v>68</v>
      </c>
      <c r="H41" s="31" t="s">
        <v>69</v>
      </c>
      <c r="I41" s="60" t="s">
        <v>23</v>
      </c>
      <c r="J41" s="61" t="s">
        <v>68</v>
      </c>
      <c r="K41" s="31" t="s">
        <v>69</v>
      </c>
      <c r="L41" s="60" t="s">
        <v>23</v>
      </c>
      <c r="M41" s="61" t="s">
        <v>68</v>
      </c>
      <c r="N41" s="31" t="s">
        <v>69</v>
      </c>
      <c r="O41" s="5"/>
      <c r="P41" s="7"/>
      <c r="Q41" s="7"/>
      <c r="R41" s="7"/>
      <c r="S41" s="7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</row>
    <row r="42" spans="1:49" ht="15.75" x14ac:dyDescent="0.25">
      <c r="A42" s="2"/>
      <c r="B42" s="5" t="s">
        <v>18</v>
      </c>
      <c r="C42" s="10">
        <v>0.04</v>
      </c>
      <c r="D42" s="5">
        <v>310</v>
      </c>
      <c r="E42" s="32">
        <f>C42*D42</f>
        <v>12.4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7"/>
      <c r="Q42" s="7"/>
      <c r="R42" s="7"/>
      <c r="S42" s="7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</row>
    <row r="43" spans="1:49" ht="15.75" x14ac:dyDescent="0.25">
      <c r="A43" s="2"/>
      <c r="B43" s="5" t="s">
        <v>11</v>
      </c>
      <c r="C43" s="10">
        <v>0.09</v>
      </c>
      <c r="D43" s="5">
        <v>2500</v>
      </c>
      <c r="E43" s="32">
        <f t="shared" ref="E43:E48" si="4">C43*D43</f>
        <v>225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7"/>
      <c r="Q43" s="7"/>
      <c r="R43" s="7"/>
      <c r="S43" s="7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</row>
    <row r="44" spans="1:49" ht="15.75" x14ac:dyDescent="0.25">
      <c r="A44" s="2"/>
      <c r="B44" s="5" t="s">
        <v>5</v>
      </c>
      <c r="C44" s="10">
        <v>0.01</v>
      </c>
      <c r="D44" s="5">
        <v>0</v>
      </c>
      <c r="E44" s="32">
        <f t="shared" si="4"/>
        <v>0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7"/>
      <c r="Q44" s="7"/>
      <c r="R44" s="7"/>
      <c r="S44" s="7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</row>
    <row r="45" spans="1:49" ht="15.75" x14ac:dyDescent="0.25">
      <c r="A45" s="2"/>
      <c r="B45" s="5" t="s">
        <v>4</v>
      </c>
      <c r="C45" s="22">
        <v>5.0000000000000001E-3</v>
      </c>
      <c r="D45" s="5">
        <v>147</v>
      </c>
      <c r="E45" s="32">
        <f t="shared" si="4"/>
        <v>0.73499999999999999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7"/>
      <c r="Q45" s="7"/>
      <c r="R45" s="7"/>
      <c r="S45" s="7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</row>
    <row r="46" spans="1:49" ht="15.75" x14ac:dyDescent="0.25">
      <c r="A46" s="2"/>
      <c r="B46" s="5" t="s">
        <v>14</v>
      </c>
      <c r="C46" s="22">
        <v>1E-3</v>
      </c>
      <c r="D46" s="5">
        <v>80</v>
      </c>
      <c r="E46" s="5">
        <f t="shared" si="4"/>
        <v>0.08</v>
      </c>
      <c r="F46" s="5"/>
      <c r="G46" s="5"/>
      <c r="H46" s="5"/>
      <c r="I46" s="5"/>
      <c r="J46" s="5"/>
      <c r="K46" s="5"/>
      <c r="L46" s="5"/>
      <c r="M46" s="5"/>
      <c r="N46" s="5"/>
      <c r="O46" s="5"/>
      <c r="P46" s="7"/>
      <c r="Q46" s="7"/>
      <c r="R46" s="7"/>
      <c r="S46" s="7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</row>
    <row r="47" spans="1:49" ht="15.75" x14ac:dyDescent="0.25">
      <c r="A47" s="2"/>
      <c r="B47" s="5" t="s">
        <v>46</v>
      </c>
      <c r="C47" s="22">
        <v>1E-3</v>
      </c>
      <c r="D47" s="5">
        <v>3000</v>
      </c>
      <c r="E47" s="32">
        <f t="shared" si="4"/>
        <v>3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7"/>
      <c r="Q47" s="7"/>
      <c r="R47" s="7"/>
      <c r="S47" s="7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</row>
    <row r="48" spans="1:49" ht="15.75" x14ac:dyDescent="0.25">
      <c r="A48" s="2"/>
      <c r="B48" s="5" t="s">
        <v>40</v>
      </c>
      <c r="C48" s="10">
        <v>1.4999999999999999E-2</v>
      </c>
      <c r="D48" s="5">
        <v>750</v>
      </c>
      <c r="E48" s="32">
        <f t="shared" si="4"/>
        <v>11.25</v>
      </c>
      <c r="F48" s="5"/>
      <c r="G48" s="5"/>
      <c r="H48" s="5"/>
      <c r="I48" s="5"/>
      <c r="J48" s="5"/>
      <c r="K48" s="5"/>
      <c r="L48" s="5"/>
      <c r="M48" s="5"/>
      <c r="N48" s="5"/>
      <c r="O48" s="5"/>
      <c r="P48" s="7"/>
      <c r="Q48" s="7"/>
      <c r="R48" s="7"/>
      <c r="S48" s="7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</row>
    <row r="49" spans="1:49" ht="15.75" x14ac:dyDescent="0.25">
      <c r="A49" s="2"/>
      <c r="B49" s="5" t="s">
        <v>13</v>
      </c>
      <c r="C49" s="5"/>
      <c r="D49" s="5"/>
      <c r="E49" s="5"/>
      <c r="F49" s="9">
        <v>2E-3</v>
      </c>
      <c r="G49" s="5">
        <v>3500</v>
      </c>
      <c r="H49" s="32">
        <f>F49*G49</f>
        <v>7</v>
      </c>
      <c r="I49" s="5"/>
      <c r="J49" s="5"/>
      <c r="K49" s="5"/>
      <c r="L49" s="5"/>
      <c r="M49" s="5"/>
      <c r="N49" s="5"/>
      <c r="O49" s="5"/>
      <c r="P49" s="7"/>
      <c r="Q49" s="7"/>
      <c r="R49" s="7"/>
      <c r="S49" s="7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</row>
    <row r="50" spans="1:49" ht="15.75" x14ac:dyDescent="0.25">
      <c r="A50" s="2"/>
      <c r="B50" s="5" t="s">
        <v>10</v>
      </c>
      <c r="C50" s="5"/>
      <c r="D50" s="5"/>
      <c r="E50" s="5"/>
      <c r="F50" s="9">
        <v>0.03</v>
      </c>
      <c r="G50" s="5">
        <v>250</v>
      </c>
      <c r="H50" s="32">
        <f>F50*G50</f>
        <v>7.5</v>
      </c>
      <c r="I50" s="5"/>
      <c r="J50" s="5"/>
      <c r="K50" s="5"/>
      <c r="L50" s="5"/>
      <c r="M50" s="5"/>
      <c r="N50" s="5"/>
      <c r="O50" s="5"/>
      <c r="P50" s="7"/>
      <c r="Q50" s="7"/>
      <c r="R50" s="7"/>
      <c r="S50" s="7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</row>
    <row r="51" spans="1:49" ht="15.75" x14ac:dyDescent="0.25">
      <c r="A51" s="2"/>
      <c r="B51" s="5" t="s">
        <v>7</v>
      </c>
      <c r="C51" s="5"/>
      <c r="D51" s="5"/>
      <c r="E51" s="5"/>
      <c r="F51" s="9">
        <v>0.01</v>
      </c>
      <c r="G51" s="5">
        <v>315</v>
      </c>
      <c r="H51" s="32">
        <f>F51*G51</f>
        <v>3.15</v>
      </c>
      <c r="I51" s="5"/>
      <c r="J51" s="5"/>
      <c r="K51" s="5"/>
      <c r="L51" s="5"/>
      <c r="M51" s="5"/>
      <c r="N51" s="5"/>
      <c r="O51" s="5"/>
      <c r="P51" s="7"/>
      <c r="Q51" s="7"/>
      <c r="R51" s="7"/>
      <c r="S51" s="7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</row>
    <row r="52" spans="1:49" ht="15.75" x14ac:dyDescent="0.25">
      <c r="A52" s="2"/>
      <c r="B52" s="5" t="s">
        <v>41</v>
      </c>
      <c r="C52" s="5"/>
      <c r="D52" s="5"/>
      <c r="E52" s="5"/>
      <c r="F52" s="5"/>
      <c r="G52" s="5"/>
      <c r="H52" s="5"/>
      <c r="I52" s="9">
        <v>0.03</v>
      </c>
      <c r="J52" s="5">
        <v>270</v>
      </c>
      <c r="K52" s="32">
        <f>I52*J52</f>
        <v>8.1</v>
      </c>
      <c r="L52" s="5"/>
      <c r="M52" s="5"/>
      <c r="N52" s="5"/>
      <c r="O52" s="5"/>
      <c r="P52" s="7"/>
      <c r="Q52" s="7"/>
      <c r="R52" s="7"/>
      <c r="S52" s="7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</row>
    <row r="53" spans="1:49" ht="15.75" x14ac:dyDescent="0.25">
      <c r="A53" s="2"/>
      <c r="B53" s="52" t="s">
        <v>70</v>
      </c>
      <c r="C53" s="34"/>
      <c r="D53" s="15"/>
      <c r="E53" s="45">
        <f>SUM(E42:E52)</f>
        <v>252.46500000000003</v>
      </c>
      <c r="F53" s="43"/>
      <c r="G53" s="43"/>
      <c r="H53" s="45">
        <f>SUM(H42:H52)</f>
        <v>17.649999999999999</v>
      </c>
      <c r="I53" s="43"/>
      <c r="J53" s="43"/>
      <c r="K53" s="45">
        <f>SUM(K42:K52)</f>
        <v>8.1</v>
      </c>
      <c r="L53" s="43"/>
      <c r="M53" s="43"/>
      <c r="N53" s="45">
        <f t="shared" ref="N53" si="5">SUM(N42:N52)</f>
        <v>0</v>
      </c>
      <c r="O53" s="45">
        <f>E53+H53+K53+N53</f>
        <v>278.21500000000003</v>
      </c>
      <c r="P53" s="7"/>
      <c r="Q53" s="7"/>
      <c r="R53" s="7"/>
      <c r="S53" s="7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</row>
    <row r="54" spans="1:49" ht="35.25" customHeight="1" x14ac:dyDescent="0.25">
      <c r="A54" s="2"/>
      <c r="B54" s="93" t="s">
        <v>42</v>
      </c>
      <c r="C54" s="95" t="s">
        <v>43</v>
      </c>
      <c r="D54" s="96"/>
      <c r="E54" s="97"/>
      <c r="F54" s="83" t="s">
        <v>91</v>
      </c>
      <c r="G54" s="87"/>
      <c r="H54" s="84"/>
      <c r="I54" s="83" t="s">
        <v>56</v>
      </c>
      <c r="J54" s="87"/>
      <c r="K54" s="84"/>
      <c r="L54" s="83" t="s">
        <v>102</v>
      </c>
      <c r="M54" s="87"/>
      <c r="N54" s="84"/>
      <c r="O54" s="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</row>
    <row r="55" spans="1:49" ht="35.25" customHeight="1" x14ac:dyDescent="0.25">
      <c r="A55" s="14"/>
      <c r="B55" s="94"/>
      <c r="C55" s="60" t="s">
        <v>23</v>
      </c>
      <c r="D55" s="61" t="s">
        <v>68</v>
      </c>
      <c r="E55" s="31" t="s">
        <v>69</v>
      </c>
      <c r="F55" s="60" t="s">
        <v>23</v>
      </c>
      <c r="G55" s="61" t="s">
        <v>68</v>
      </c>
      <c r="H55" s="31" t="s">
        <v>69</v>
      </c>
      <c r="I55" s="60" t="s">
        <v>23</v>
      </c>
      <c r="J55" s="61" t="s">
        <v>68</v>
      </c>
      <c r="K55" s="31" t="s">
        <v>69</v>
      </c>
      <c r="L55" s="60" t="s">
        <v>23</v>
      </c>
      <c r="M55" s="61" t="s">
        <v>68</v>
      </c>
      <c r="N55" s="31" t="s">
        <v>69</v>
      </c>
      <c r="O55" s="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</row>
    <row r="56" spans="1:49" ht="15.75" x14ac:dyDescent="0.25">
      <c r="A56" s="14"/>
      <c r="B56" s="18" t="s">
        <v>45</v>
      </c>
      <c r="C56" s="25">
        <v>0.28999999999999998</v>
      </c>
      <c r="D56" s="2">
        <v>1000</v>
      </c>
      <c r="E56" s="35">
        <f>C56*D56</f>
        <v>290</v>
      </c>
      <c r="F56" s="2"/>
      <c r="G56" s="2"/>
      <c r="H56" s="2"/>
      <c r="I56" s="2"/>
      <c r="J56" s="2"/>
      <c r="K56" s="2"/>
      <c r="L56" s="2"/>
      <c r="M56" s="2"/>
      <c r="N56" s="2"/>
      <c r="O56" s="2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</row>
    <row r="57" spans="1:49" ht="15.75" x14ac:dyDescent="0.25">
      <c r="A57" s="14"/>
      <c r="B57" s="18" t="s">
        <v>2</v>
      </c>
      <c r="C57" s="25">
        <v>6.0999999999999999E-2</v>
      </c>
      <c r="D57" s="2">
        <v>168</v>
      </c>
      <c r="E57" s="35">
        <f t="shared" ref="E57:E62" si="6">C57*D57</f>
        <v>10.247999999999999</v>
      </c>
      <c r="F57" s="2"/>
      <c r="G57" s="2"/>
      <c r="H57" s="2"/>
      <c r="I57" s="2"/>
      <c r="J57" s="2"/>
      <c r="K57" s="2"/>
      <c r="L57" s="2"/>
      <c r="M57" s="2"/>
      <c r="N57" s="2"/>
      <c r="O57" s="2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</row>
    <row r="58" spans="1:49" ht="15.75" x14ac:dyDescent="0.25">
      <c r="A58" s="14"/>
      <c r="B58" s="18" t="s">
        <v>29</v>
      </c>
      <c r="C58" s="25">
        <v>0.01</v>
      </c>
      <c r="D58" s="2">
        <v>0</v>
      </c>
      <c r="E58" s="35">
        <f t="shared" si="6"/>
        <v>0</v>
      </c>
      <c r="F58" s="2"/>
      <c r="G58" s="2"/>
      <c r="H58" s="2"/>
      <c r="I58" s="2"/>
      <c r="J58" s="2"/>
      <c r="K58" s="2"/>
      <c r="L58" s="2"/>
      <c r="M58" s="2"/>
      <c r="N58" s="2"/>
      <c r="O58" s="2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</row>
    <row r="59" spans="1:49" ht="15.75" x14ac:dyDescent="0.25">
      <c r="A59" s="14"/>
      <c r="B59" s="18" t="s">
        <v>30</v>
      </c>
      <c r="C59" s="25">
        <v>0.01</v>
      </c>
      <c r="D59" s="2">
        <v>147</v>
      </c>
      <c r="E59" s="35">
        <f t="shared" si="6"/>
        <v>1.47</v>
      </c>
      <c r="F59" s="2"/>
      <c r="G59" s="2"/>
      <c r="H59" s="2"/>
      <c r="I59" s="2"/>
      <c r="J59" s="2"/>
      <c r="K59" s="2"/>
      <c r="L59" s="2"/>
      <c r="M59" s="2"/>
      <c r="N59" s="2"/>
      <c r="O59" s="2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</row>
    <row r="60" spans="1:49" ht="15.75" x14ac:dyDescent="0.25">
      <c r="A60" s="14"/>
      <c r="B60" s="18" t="s">
        <v>33</v>
      </c>
      <c r="C60" s="23">
        <v>7.0000000000000001E-3</v>
      </c>
      <c r="D60" s="2">
        <v>750</v>
      </c>
      <c r="E60" s="35">
        <f t="shared" si="6"/>
        <v>5.25</v>
      </c>
      <c r="F60" s="2"/>
      <c r="G60" s="2"/>
      <c r="H60" s="2"/>
      <c r="I60" s="2"/>
      <c r="J60" s="2"/>
      <c r="K60" s="2"/>
      <c r="L60" s="2"/>
      <c r="M60" s="2"/>
      <c r="N60" s="2"/>
      <c r="O60" s="2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</row>
    <row r="61" spans="1:49" ht="15.75" x14ac:dyDescent="0.25">
      <c r="A61" s="14"/>
      <c r="B61" s="18" t="s">
        <v>35</v>
      </c>
      <c r="C61" s="23">
        <v>1E-3</v>
      </c>
      <c r="D61" s="2">
        <v>80</v>
      </c>
      <c r="E61" s="35">
        <f t="shared" si="6"/>
        <v>0.08</v>
      </c>
      <c r="F61" s="2"/>
      <c r="G61" s="2"/>
      <c r="H61" s="2"/>
      <c r="I61" s="2"/>
      <c r="J61" s="2"/>
      <c r="K61" s="2"/>
      <c r="L61" s="2"/>
      <c r="M61" s="2"/>
      <c r="N61" s="2"/>
      <c r="O61" s="2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</row>
    <row r="62" spans="1:49" ht="15.75" x14ac:dyDescent="0.25">
      <c r="A62" s="14"/>
      <c r="B62" s="18" t="s">
        <v>46</v>
      </c>
      <c r="C62" s="23">
        <v>1E-3</v>
      </c>
      <c r="D62" s="2">
        <v>3000</v>
      </c>
      <c r="E62" s="35">
        <f t="shared" si="6"/>
        <v>3</v>
      </c>
      <c r="F62" s="2"/>
      <c r="G62" s="2"/>
      <c r="H62" s="2"/>
      <c r="I62" s="2"/>
      <c r="J62" s="2"/>
      <c r="K62" s="2"/>
      <c r="L62" s="2"/>
      <c r="M62" s="2"/>
      <c r="N62" s="2"/>
      <c r="O62" s="2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</row>
    <row r="63" spans="1:49" ht="15.75" x14ac:dyDescent="0.25">
      <c r="A63" s="2"/>
      <c r="B63" s="24" t="s">
        <v>5</v>
      </c>
      <c r="C63" s="2"/>
      <c r="D63" s="2"/>
      <c r="E63" s="2"/>
      <c r="F63" s="6">
        <v>0.1</v>
      </c>
      <c r="G63" s="2">
        <v>0</v>
      </c>
      <c r="H63" s="35">
        <f>F63*G63</f>
        <v>0</v>
      </c>
      <c r="I63" s="2"/>
      <c r="J63" s="2"/>
      <c r="K63" s="2"/>
      <c r="L63" s="2"/>
      <c r="M63" s="2"/>
      <c r="N63" s="2"/>
      <c r="O63" s="2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</row>
    <row r="64" spans="1:49" ht="15.75" x14ac:dyDescent="0.25">
      <c r="A64" s="2"/>
      <c r="B64" s="2" t="s">
        <v>40</v>
      </c>
      <c r="C64" s="2"/>
      <c r="D64" s="2"/>
      <c r="E64" s="2"/>
      <c r="F64" s="6">
        <v>5.0000000000000001E-3</v>
      </c>
      <c r="G64" s="2">
        <v>750</v>
      </c>
      <c r="H64" s="35">
        <f t="shared" ref="H64:H66" si="7">F64*G64</f>
        <v>3.75</v>
      </c>
      <c r="I64" s="2"/>
      <c r="J64" s="2"/>
      <c r="K64" s="2"/>
      <c r="L64" s="2"/>
      <c r="M64" s="2"/>
      <c r="N64" s="2"/>
      <c r="O64" s="2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</row>
    <row r="65" spans="1:49" ht="15.75" x14ac:dyDescent="0.25">
      <c r="A65" s="2"/>
      <c r="B65" s="2" t="s">
        <v>4</v>
      </c>
      <c r="C65" s="2"/>
      <c r="D65" s="2"/>
      <c r="E65" s="2"/>
      <c r="F65" s="6">
        <v>5.0000000000000001E-3</v>
      </c>
      <c r="G65" s="2">
        <v>147</v>
      </c>
      <c r="H65" s="35">
        <f t="shared" si="7"/>
        <v>0.73499999999999999</v>
      </c>
      <c r="I65" s="2"/>
      <c r="J65" s="2"/>
      <c r="K65" s="2"/>
      <c r="L65" s="2"/>
      <c r="M65" s="2"/>
      <c r="N65" s="2"/>
      <c r="O65" s="2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</row>
    <row r="66" spans="1:49" ht="15.75" x14ac:dyDescent="0.25">
      <c r="A66" s="2"/>
      <c r="B66" s="2" t="s">
        <v>14</v>
      </c>
      <c r="C66" s="2"/>
      <c r="D66" s="2"/>
      <c r="E66" s="2"/>
      <c r="F66" s="6">
        <v>1E-3</v>
      </c>
      <c r="G66" s="2">
        <v>80</v>
      </c>
      <c r="H66" s="35">
        <f t="shared" si="7"/>
        <v>0.08</v>
      </c>
      <c r="I66" s="2"/>
      <c r="J66" s="2"/>
      <c r="K66" s="2"/>
      <c r="L66" s="2"/>
      <c r="M66" s="2"/>
      <c r="N66" s="2"/>
      <c r="O66" s="2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</row>
    <row r="67" spans="1:49" ht="15.75" x14ac:dyDescent="0.25">
      <c r="A67" s="2"/>
      <c r="B67" s="2" t="s">
        <v>49</v>
      </c>
      <c r="C67" s="2"/>
      <c r="D67" s="2"/>
      <c r="E67" s="2"/>
      <c r="F67" s="2"/>
      <c r="G67" s="2"/>
      <c r="H67" s="2"/>
      <c r="I67" s="6">
        <v>0.02</v>
      </c>
      <c r="J67" s="2">
        <v>190</v>
      </c>
      <c r="K67" s="35">
        <f>I67*J67</f>
        <v>3.8000000000000003</v>
      </c>
      <c r="L67" s="2"/>
      <c r="M67" s="2"/>
      <c r="N67" s="2"/>
      <c r="O67" s="2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</row>
    <row r="68" spans="1:49" ht="15.75" x14ac:dyDescent="0.25">
      <c r="A68" s="2"/>
      <c r="B68" s="2" t="s">
        <v>12</v>
      </c>
      <c r="C68" s="2"/>
      <c r="D68" s="2"/>
      <c r="E68" s="2"/>
      <c r="F68" s="2"/>
      <c r="G68" s="2"/>
      <c r="H68" s="2"/>
      <c r="I68" s="6">
        <v>4.0000000000000001E-3</v>
      </c>
      <c r="J68" s="2">
        <v>1000</v>
      </c>
      <c r="K68" s="35">
        <f>I68*J68</f>
        <v>4</v>
      </c>
      <c r="L68" s="2"/>
      <c r="M68" s="2"/>
      <c r="N68" s="2"/>
      <c r="O68" s="2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</row>
    <row r="69" spans="1:49" ht="15.75" x14ac:dyDescent="0.25">
      <c r="A69" s="2"/>
      <c r="B69" s="2" t="s">
        <v>50</v>
      </c>
      <c r="C69" s="2"/>
      <c r="D69" s="2"/>
      <c r="E69" s="2"/>
      <c r="F69" s="2"/>
      <c r="G69" s="2"/>
      <c r="H69" s="2"/>
      <c r="I69" s="2"/>
      <c r="J69" s="2"/>
      <c r="K69" s="2"/>
      <c r="L69" s="3">
        <v>2E-3</v>
      </c>
      <c r="M69" s="2">
        <v>3500</v>
      </c>
      <c r="N69" s="35">
        <f>L69*M69</f>
        <v>7</v>
      </c>
      <c r="O69" s="2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</row>
    <row r="70" spans="1:49" ht="15.75" x14ac:dyDescent="0.25">
      <c r="A70" s="2"/>
      <c r="B70" s="2" t="s">
        <v>81</v>
      </c>
      <c r="C70" s="2"/>
      <c r="D70" s="2"/>
      <c r="E70" s="2"/>
      <c r="F70" s="2"/>
      <c r="G70" s="2"/>
      <c r="H70" s="2"/>
      <c r="I70" s="2"/>
      <c r="J70" s="2"/>
      <c r="K70" s="2"/>
      <c r="L70" s="6">
        <v>5.0000000000000001E-3</v>
      </c>
      <c r="M70" s="2">
        <v>1500</v>
      </c>
      <c r="N70" s="35">
        <f t="shared" ref="N70:N71" si="8">L70*M70</f>
        <v>7.5</v>
      </c>
      <c r="O70" s="2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</row>
    <row r="71" spans="1:49" ht="15.75" x14ac:dyDescent="0.25">
      <c r="A71" s="2"/>
      <c r="B71" s="2" t="s">
        <v>7</v>
      </c>
      <c r="C71" s="2"/>
      <c r="D71" s="2"/>
      <c r="E71" s="2"/>
      <c r="F71" s="2"/>
      <c r="G71" s="2"/>
      <c r="H71" s="2"/>
      <c r="I71" s="2"/>
      <c r="J71" s="2"/>
      <c r="K71" s="2"/>
      <c r="L71" s="3">
        <v>5.0000000000000001E-3</v>
      </c>
      <c r="M71" s="2">
        <v>315</v>
      </c>
      <c r="N71" s="35">
        <f t="shared" si="8"/>
        <v>1.575</v>
      </c>
      <c r="O71" s="2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</row>
    <row r="72" spans="1:49" ht="15.75" x14ac:dyDescent="0.25">
      <c r="A72" s="2"/>
      <c r="B72" s="36" t="s">
        <v>70</v>
      </c>
      <c r="C72" s="37"/>
      <c r="D72" s="38"/>
      <c r="E72" s="41">
        <f>SUM(E56:E71)</f>
        <v>310.048</v>
      </c>
      <c r="F72" s="39"/>
      <c r="G72" s="39"/>
      <c r="H72" s="41">
        <f>SUM(H56:H71)</f>
        <v>4.5650000000000004</v>
      </c>
      <c r="I72" s="39"/>
      <c r="J72" s="39"/>
      <c r="K72" s="41">
        <f>SUM(K56:K71)</f>
        <v>7.8000000000000007</v>
      </c>
      <c r="L72" s="39"/>
      <c r="M72" s="39"/>
      <c r="N72" s="41">
        <f>SUM(N56:N71)</f>
        <v>16.074999999999999</v>
      </c>
      <c r="O72" s="41">
        <f>E72+H72+K72+N72</f>
        <v>338.488</v>
      </c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</row>
    <row r="73" spans="1:49" ht="48" customHeight="1" x14ac:dyDescent="0.25">
      <c r="A73" s="11"/>
      <c r="B73" s="27" t="s">
        <v>51</v>
      </c>
      <c r="C73" s="83" t="s">
        <v>94</v>
      </c>
      <c r="D73" s="84"/>
      <c r="E73" s="30"/>
      <c r="F73" s="83" t="s">
        <v>93</v>
      </c>
      <c r="G73" s="84"/>
      <c r="H73" s="30"/>
      <c r="I73" s="83" t="s">
        <v>27</v>
      </c>
      <c r="J73" s="84"/>
      <c r="K73" s="30"/>
      <c r="L73" s="85" t="s">
        <v>92</v>
      </c>
      <c r="M73" s="86"/>
      <c r="N73" s="2"/>
      <c r="O73" s="2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</row>
    <row r="74" spans="1:49" ht="15.75" x14ac:dyDescent="0.25">
      <c r="A74" s="2"/>
      <c r="B74" s="2" t="s">
        <v>52</v>
      </c>
      <c r="C74" s="26">
        <v>8.5000000000000006E-2</v>
      </c>
      <c r="D74" s="2">
        <v>2500</v>
      </c>
      <c r="E74" s="35">
        <f>C74*D74</f>
        <v>212.50000000000003</v>
      </c>
      <c r="F74" s="2"/>
      <c r="G74" s="2"/>
      <c r="H74" s="2"/>
      <c r="I74" s="2"/>
      <c r="J74" s="2"/>
      <c r="K74" s="2"/>
      <c r="L74" s="2"/>
      <c r="M74" s="2"/>
      <c r="N74" s="2"/>
      <c r="O74" s="2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</row>
    <row r="75" spans="1:49" ht="15.75" x14ac:dyDescent="0.25">
      <c r="A75" s="2"/>
      <c r="B75" s="2" t="s">
        <v>17</v>
      </c>
      <c r="C75" s="26">
        <v>0.1</v>
      </c>
      <c r="D75" s="2">
        <v>310</v>
      </c>
      <c r="E75" s="35">
        <f t="shared" ref="E75:E81" si="9">C75*D75</f>
        <v>31</v>
      </c>
      <c r="F75" s="2"/>
      <c r="G75" s="2"/>
      <c r="H75" s="2"/>
      <c r="I75" s="2"/>
      <c r="J75" s="2"/>
      <c r="K75" s="2"/>
      <c r="L75" s="2"/>
      <c r="M75" s="2"/>
      <c r="N75" s="2"/>
      <c r="O75" s="2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</row>
    <row r="76" spans="1:49" ht="15.75" x14ac:dyDescent="0.25">
      <c r="A76" s="2"/>
      <c r="B76" s="2" t="s">
        <v>5</v>
      </c>
      <c r="C76" s="26">
        <v>0.01</v>
      </c>
      <c r="D76" s="2">
        <v>0</v>
      </c>
      <c r="E76" s="35">
        <f t="shared" si="9"/>
        <v>0</v>
      </c>
      <c r="F76" s="2"/>
      <c r="G76" s="2"/>
      <c r="H76" s="2"/>
      <c r="I76" s="2"/>
      <c r="J76" s="2"/>
      <c r="K76" s="2"/>
      <c r="L76" s="2"/>
      <c r="M76" s="2"/>
      <c r="N76" s="2"/>
      <c r="O76" s="2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</row>
    <row r="77" spans="1:49" ht="15.75" x14ac:dyDescent="0.25">
      <c r="A77" s="2"/>
      <c r="B77" s="2" t="s">
        <v>4</v>
      </c>
      <c r="C77" s="26">
        <v>0.01</v>
      </c>
      <c r="D77" s="2">
        <v>147</v>
      </c>
      <c r="E77" s="35">
        <f t="shared" si="9"/>
        <v>1.47</v>
      </c>
      <c r="F77" s="2"/>
      <c r="G77" s="2"/>
      <c r="H77" s="2"/>
      <c r="I77" s="2"/>
      <c r="J77" s="2"/>
      <c r="K77" s="2"/>
      <c r="L77" s="2"/>
      <c r="M77" s="2"/>
      <c r="N77" s="2"/>
      <c r="O77" s="2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</row>
    <row r="78" spans="1:49" ht="15.75" x14ac:dyDescent="0.25">
      <c r="A78" s="2"/>
      <c r="B78" s="2" t="s">
        <v>40</v>
      </c>
      <c r="C78" s="2">
        <v>7.0000000000000001E-3</v>
      </c>
      <c r="D78" s="2">
        <v>750</v>
      </c>
      <c r="E78" s="35">
        <f t="shared" si="9"/>
        <v>5.25</v>
      </c>
      <c r="F78" s="2"/>
      <c r="G78" s="2"/>
      <c r="H78" s="2"/>
      <c r="I78" s="2"/>
      <c r="J78" s="2"/>
      <c r="K78" s="2"/>
      <c r="L78" s="2"/>
      <c r="M78" s="2"/>
      <c r="N78" s="2"/>
      <c r="O78" s="2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</row>
    <row r="79" spans="1:49" ht="15.75" x14ac:dyDescent="0.25">
      <c r="A79" s="2"/>
      <c r="B79" s="2" t="s">
        <v>106</v>
      </c>
      <c r="C79" s="2">
        <v>5.0000000000000001E-3</v>
      </c>
      <c r="D79" s="2">
        <v>1000</v>
      </c>
      <c r="E79" s="35">
        <f t="shared" si="9"/>
        <v>5</v>
      </c>
      <c r="F79" s="2"/>
      <c r="G79" s="2"/>
      <c r="H79" s="2"/>
      <c r="I79" s="2"/>
      <c r="J79" s="2"/>
      <c r="K79" s="2"/>
      <c r="L79" s="2"/>
      <c r="M79" s="2"/>
      <c r="N79" s="2"/>
      <c r="O79" s="2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</row>
    <row r="80" spans="1:49" ht="15.75" x14ac:dyDescent="0.25">
      <c r="A80" s="2"/>
      <c r="B80" s="2" t="s">
        <v>14</v>
      </c>
      <c r="C80" s="2">
        <v>1E-3</v>
      </c>
      <c r="D80" s="2">
        <v>80</v>
      </c>
      <c r="E80" s="35">
        <f t="shared" si="9"/>
        <v>0.08</v>
      </c>
      <c r="F80" s="2"/>
      <c r="G80" s="2"/>
      <c r="H80" s="2"/>
      <c r="I80" s="2"/>
      <c r="J80" s="2"/>
      <c r="K80" s="2"/>
      <c r="L80" s="2"/>
      <c r="M80" s="2"/>
      <c r="N80" s="2"/>
      <c r="O80" s="2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</row>
    <row r="81" spans="1:49" ht="15.75" x14ac:dyDescent="0.25">
      <c r="A81" s="2"/>
      <c r="B81" s="2" t="s">
        <v>15</v>
      </c>
      <c r="C81" s="2">
        <v>1E-3</v>
      </c>
      <c r="D81" s="2">
        <v>3000</v>
      </c>
      <c r="E81" s="35">
        <f t="shared" si="9"/>
        <v>3</v>
      </c>
      <c r="F81" s="2"/>
      <c r="G81" s="2"/>
      <c r="H81" s="2"/>
      <c r="I81" s="2"/>
      <c r="J81" s="2"/>
      <c r="K81" s="2"/>
      <c r="L81" s="2"/>
      <c r="M81" s="2"/>
      <c r="N81" s="2"/>
      <c r="O81" s="2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</row>
    <row r="82" spans="1:49" ht="15.75" x14ac:dyDescent="0.25">
      <c r="A82" s="2"/>
      <c r="B82" s="2" t="s">
        <v>16</v>
      </c>
      <c r="C82" s="2"/>
      <c r="D82" s="2"/>
      <c r="E82" s="2"/>
      <c r="F82" s="2">
        <v>5.0000000000000001E-3</v>
      </c>
      <c r="G82" s="2">
        <v>600</v>
      </c>
      <c r="H82" s="35">
        <f>F82*G82</f>
        <v>3</v>
      </c>
      <c r="I82" s="2"/>
      <c r="J82" s="2"/>
      <c r="K82" s="2"/>
      <c r="L82" s="2"/>
      <c r="M82" s="2"/>
      <c r="N82" s="2"/>
      <c r="O82" s="2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</row>
    <row r="83" spans="1:49" ht="15.75" x14ac:dyDescent="0.25">
      <c r="A83" s="2"/>
      <c r="B83" s="2" t="s">
        <v>7</v>
      </c>
      <c r="C83" s="2"/>
      <c r="D83" s="2"/>
      <c r="E83" s="2"/>
      <c r="F83" s="26">
        <v>5.0000000000000001E-3</v>
      </c>
      <c r="G83" s="2">
        <v>315</v>
      </c>
      <c r="H83" s="2">
        <f t="shared" ref="H83" si="10">F83*G83</f>
        <v>1.575</v>
      </c>
      <c r="I83" s="2"/>
      <c r="J83" s="2"/>
      <c r="K83" s="2"/>
      <c r="L83" s="2"/>
      <c r="M83" s="2"/>
      <c r="N83" s="2"/>
      <c r="O83" s="2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</row>
    <row r="84" spans="1:49" ht="15.75" x14ac:dyDescent="0.25">
      <c r="A84" s="2"/>
      <c r="B84" s="2" t="s">
        <v>83</v>
      </c>
      <c r="C84" s="2"/>
      <c r="D84" s="2"/>
      <c r="E84" s="2"/>
      <c r="F84" s="2"/>
      <c r="G84" s="2"/>
      <c r="H84" s="2"/>
      <c r="I84" s="2"/>
      <c r="J84" s="2"/>
      <c r="K84" s="2"/>
      <c r="L84" s="2">
        <v>1.7000000000000001E-2</v>
      </c>
      <c r="M84" s="2">
        <v>1300</v>
      </c>
      <c r="N84" s="2">
        <f>L84*M84</f>
        <v>22.1</v>
      </c>
      <c r="O84" s="2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</row>
    <row r="85" spans="1:49" ht="15.75" x14ac:dyDescent="0.25">
      <c r="A85" s="2"/>
      <c r="B85" s="2" t="s">
        <v>77</v>
      </c>
      <c r="C85" s="2"/>
      <c r="D85" s="2"/>
      <c r="E85" s="2"/>
      <c r="F85" s="2"/>
      <c r="G85" s="2"/>
      <c r="H85" s="2"/>
      <c r="I85" s="2"/>
      <c r="J85" s="2"/>
      <c r="K85" s="2"/>
      <c r="L85" s="26">
        <v>0.01</v>
      </c>
      <c r="M85" s="2">
        <v>900</v>
      </c>
      <c r="N85" s="35">
        <f>L85*M85</f>
        <v>9</v>
      </c>
      <c r="O85" s="2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</row>
    <row r="86" spans="1:49" ht="15.75" x14ac:dyDescent="0.25">
      <c r="A86" s="2"/>
      <c r="B86" s="2" t="s">
        <v>7</v>
      </c>
      <c r="C86" s="2"/>
      <c r="D86" s="2"/>
      <c r="E86" s="2"/>
      <c r="F86" s="2"/>
      <c r="G86" s="2"/>
      <c r="H86" s="2"/>
      <c r="I86" s="2"/>
      <c r="J86" s="2"/>
      <c r="K86" s="2"/>
      <c r="L86" s="26">
        <v>5.0000000000000001E-3</v>
      </c>
      <c r="M86" s="2">
        <v>315</v>
      </c>
      <c r="N86" s="2">
        <f>L86*M86</f>
        <v>1.575</v>
      </c>
      <c r="O86" s="2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</row>
    <row r="87" spans="1:49" ht="15.75" x14ac:dyDescent="0.25">
      <c r="A87" s="2"/>
      <c r="B87" s="2" t="s">
        <v>117</v>
      </c>
      <c r="C87" s="2"/>
      <c r="D87" s="2"/>
      <c r="E87" s="2"/>
      <c r="F87" s="2"/>
      <c r="G87" s="2"/>
      <c r="H87" s="2"/>
      <c r="I87" s="26">
        <v>0.02</v>
      </c>
      <c r="J87" s="2">
        <v>190</v>
      </c>
      <c r="K87" s="35">
        <f>I87*J87</f>
        <v>3.8000000000000003</v>
      </c>
      <c r="L87" s="2"/>
      <c r="M87" s="2"/>
      <c r="N87" s="2"/>
      <c r="O87" s="2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</row>
    <row r="88" spans="1:49" ht="15.75" x14ac:dyDescent="0.25">
      <c r="A88" s="2"/>
      <c r="B88" s="36" t="s">
        <v>70</v>
      </c>
      <c r="C88" s="14"/>
      <c r="D88" s="23"/>
      <c r="E88" s="41">
        <f>SUM(E74:E87)</f>
        <v>258.30000000000007</v>
      </c>
      <c r="F88" s="39"/>
      <c r="G88" s="39"/>
      <c r="H88" s="41">
        <f>SUM(H74:H87)</f>
        <v>4.5750000000000002</v>
      </c>
      <c r="I88" s="39"/>
      <c r="J88" s="39"/>
      <c r="K88" s="41">
        <f>SUM(K74:K87)</f>
        <v>3.8000000000000003</v>
      </c>
      <c r="L88" s="41"/>
      <c r="M88" s="41"/>
      <c r="N88" s="41">
        <f>SUM(N74:N87)</f>
        <v>32.675000000000004</v>
      </c>
      <c r="O88" s="41">
        <f>E88+H88+K88+N88</f>
        <v>299.35000000000008</v>
      </c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</row>
    <row r="89" spans="1:49" ht="15.75" x14ac:dyDescent="0.25">
      <c r="A89" s="2"/>
      <c r="B89" s="78" t="s">
        <v>72</v>
      </c>
      <c r="C89" s="79"/>
      <c r="D89" s="47"/>
      <c r="E89" s="46">
        <f>E16+E39+E53+E72+E88</f>
        <v>904.47300000000007</v>
      </c>
      <c r="F89" s="46"/>
      <c r="G89" s="46"/>
      <c r="H89" s="46">
        <f>H16+H39+H53+H72+H88</f>
        <v>74.105000000000004</v>
      </c>
      <c r="I89" s="46"/>
      <c r="J89" s="46"/>
      <c r="K89" s="46">
        <f>K16+K39+K53+K72+K88</f>
        <v>81.624999999999986</v>
      </c>
      <c r="L89" s="46"/>
      <c r="M89" s="46"/>
      <c r="N89" s="46">
        <f>N16+N39+N53+N72+N88</f>
        <v>102.55000000000001</v>
      </c>
      <c r="O89" s="46">
        <f>E89+H89+K89+N89</f>
        <v>1162.7529999999999</v>
      </c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</row>
    <row r="90" spans="1:49" ht="15.75" x14ac:dyDescent="0.25">
      <c r="A90" s="2"/>
      <c r="B90" s="2"/>
      <c r="C90" s="2"/>
      <c r="D90" s="2"/>
      <c r="E90" s="2"/>
      <c r="F90" s="80" t="s">
        <v>123</v>
      </c>
      <c r="G90" s="81"/>
      <c r="H90" s="81"/>
      <c r="I90" s="81"/>
      <c r="J90" s="81"/>
      <c r="K90" s="82"/>
      <c r="L90" s="2"/>
      <c r="M90" s="2"/>
      <c r="N90" s="2"/>
      <c r="O90" s="2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</row>
    <row r="91" spans="1:49" ht="15.75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</row>
    <row r="92" spans="1:49" ht="35.25" customHeight="1" x14ac:dyDescent="0.3">
      <c r="A92" s="12"/>
      <c r="B92" s="16" t="s">
        <v>55</v>
      </c>
      <c r="C92" s="83" t="s">
        <v>96</v>
      </c>
      <c r="D92" s="84"/>
      <c r="E92" s="30"/>
      <c r="F92" s="83" t="s">
        <v>102</v>
      </c>
      <c r="G92" s="84"/>
      <c r="H92" s="30"/>
      <c r="I92" s="83" t="s">
        <v>97</v>
      </c>
      <c r="J92" s="84"/>
      <c r="K92" s="30"/>
      <c r="L92" s="83" t="s">
        <v>98</v>
      </c>
      <c r="M92" s="84"/>
      <c r="N92" s="2"/>
      <c r="O92" s="2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</row>
    <row r="93" spans="1:49" ht="15.75" x14ac:dyDescent="0.25">
      <c r="A93" s="14"/>
      <c r="B93" s="18" t="s">
        <v>17</v>
      </c>
      <c r="C93" s="25">
        <v>0.02</v>
      </c>
      <c r="D93" s="2">
        <v>310</v>
      </c>
      <c r="E93" s="35">
        <f>C93*D93</f>
        <v>6.2</v>
      </c>
      <c r="F93" s="2"/>
      <c r="G93" s="2"/>
      <c r="H93" s="2"/>
      <c r="I93" s="2"/>
      <c r="J93" s="2"/>
      <c r="K93" s="2"/>
      <c r="L93" s="2"/>
      <c r="M93" s="2"/>
      <c r="N93" s="2"/>
      <c r="O93" s="2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</row>
    <row r="94" spans="1:49" ht="15.75" x14ac:dyDescent="0.25">
      <c r="A94" s="14"/>
      <c r="B94" s="18" t="s">
        <v>57</v>
      </c>
      <c r="C94" s="25">
        <v>0.1</v>
      </c>
      <c r="D94" s="2">
        <v>250</v>
      </c>
      <c r="E94" s="35">
        <f t="shared" ref="E94:E97" si="11">C94*D94</f>
        <v>25</v>
      </c>
      <c r="F94" s="2"/>
      <c r="G94" s="2"/>
      <c r="H94" s="2"/>
      <c r="I94" s="2"/>
      <c r="J94" s="2"/>
      <c r="K94" s="2"/>
      <c r="L94" s="2"/>
      <c r="M94" s="2"/>
      <c r="N94" s="2"/>
      <c r="O94" s="2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</row>
    <row r="95" spans="1:49" ht="15.75" x14ac:dyDescent="0.25">
      <c r="A95" s="14"/>
      <c r="B95" s="18" t="s">
        <v>47</v>
      </c>
      <c r="C95" s="25">
        <v>0.05</v>
      </c>
      <c r="D95" s="2">
        <v>0</v>
      </c>
      <c r="E95" s="35">
        <f t="shared" si="11"/>
        <v>0</v>
      </c>
      <c r="F95" s="2"/>
      <c r="G95" s="2"/>
      <c r="H95" s="2"/>
      <c r="I95" s="2"/>
      <c r="J95" s="2"/>
      <c r="K95" s="2"/>
      <c r="L95" s="2"/>
      <c r="M95" s="2"/>
      <c r="N95" s="2"/>
      <c r="O95" s="2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</row>
    <row r="96" spans="1:49" ht="15.75" x14ac:dyDescent="0.25">
      <c r="A96" s="14"/>
      <c r="B96" s="18" t="s">
        <v>58</v>
      </c>
      <c r="C96" s="25">
        <v>0.01</v>
      </c>
      <c r="D96" s="2">
        <v>315</v>
      </c>
      <c r="E96" s="35">
        <f t="shared" si="11"/>
        <v>3.15</v>
      </c>
      <c r="F96" s="2"/>
      <c r="G96" s="2"/>
      <c r="H96" s="2"/>
      <c r="I96" s="2"/>
      <c r="J96" s="2"/>
      <c r="K96" s="2"/>
      <c r="L96" s="2"/>
      <c r="M96" s="2"/>
      <c r="N96" s="2"/>
      <c r="O96" s="2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</row>
    <row r="97" spans="1:49" ht="15.75" x14ac:dyDescent="0.25">
      <c r="A97" s="14"/>
      <c r="B97" s="18" t="s">
        <v>35</v>
      </c>
      <c r="C97" s="23">
        <v>1E-3</v>
      </c>
      <c r="D97" s="2">
        <v>80</v>
      </c>
      <c r="E97" s="2">
        <f t="shared" si="11"/>
        <v>0.08</v>
      </c>
      <c r="F97" s="2"/>
      <c r="G97" s="2"/>
      <c r="H97" s="2"/>
      <c r="I97" s="2"/>
      <c r="J97" s="2"/>
      <c r="K97" s="2"/>
      <c r="L97" s="2"/>
      <c r="M97" s="2"/>
      <c r="N97" s="2"/>
      <c r="O97" s="2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</row>
    <row r="98" spans="1:49" ht="15.75" x14ac:dyDescent="0.25">
      <c r="A98" s="2"/>
      <c r="B98" s="24" t="s">
        <v>13</v>
      </c>
      <c r="C98" s="2"/>
      <c r="D98" s="2"/>
      <c r="E98" s="2"/>
      <c r="F98" s="3">
        <v>2E-3</v>
      </c>
      <c r="G98" s="2">
        <v>3500</v>
      </c>
      <c r="H98" s="35">
        <f>F98*G98</f>
        <v>7</v>
      </c>
      <c r="I98" s="2"/>
      <c r="J98" s="2"/>
      <c r="K98" s="2"/>
      <c r="L98" s="2"/>
      <c r="M98" s="2"/>
      <c r="N98" s="2"/>
      <c r="O98" s="2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</row>
    <row r="99" spans="1:49" ht="15.75" x14ac:dyDescent="0.25">
      <c r="A99" s="2"/>
      <c r="B99" s="24" t="s">
        <v>25</v>
      </c>
      <c r="C99" s="2"/>
      <c r="D99" s="2"/>
      <c r="E99" s="2"/>
      <c r="F99" s="6">
        <v>0.15</v>
      </c>
      <c r="G99" s="2">
        <v>0</v>
      </c>
      <c r="H99" s="35">
        <f t="shared" ref="H99:H101" si="12">F99*G99</f>
        <v>0</v>
      </c>
      <c r="I99" s="2"/>
      <c r="J99" s="2"/>
      <c r="K99" s="2"/>
      <c r="L99" s="2"/>
      <c r="M99" s="2"/>
      <c r="N99" s="2"/>
      <c r="O99" s="2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</row>
    <row r="100" spans="1:49" ht="15.75" x14ac:dyDescent="0.25">
      <c r="A100" s="2"/>
      <c r="B100" s="2" t="s">
        <v>81</v>
      </c>
      <c r="C100" s="2"/>
      <c r="D100" s="2"/>
      <c r="E100" s="2"/>
      <c r="F100" s="6">
        <v>5.0000000000000001E-3</v>
      </c>
      <c r="G100" s="2">
        <v>1500</v>
      </c>
      <c r="H100" s="35">
        <f t="shared" si="12"/>
        <v>7.5</v>
      </c>
      <c r="I100" s="2"/>
      <c r="J100" s="2"/>
      <c r="K100" s="2"/>
      <c r="L100" s="2"/>
      <c r="M100" s="2"/>
      <c r="N100" s="2"/>
      <c r="O100" s="2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</row>
    <row r="101" spans="1:49" ht="15.75" x14ac:dyDescent="0.25">
      <c r="A101" s="2"/>
      <c r="B101" s="2" t="s">
        <v>7</v>
      </c>
      <c r="C101" s="2"/>
      <c r="D101" s="2"/>
      <c r="E101" s="2"/>
      <c r="F101" s="3">
        <v>5.0000000000000001E-3</v>
      </c>
      <c r="G101" s="2">
        <v>315</v>
      </c>
      <c r="H101" s="2">
        <f t="shared" si="12"/>
        <v>1.575</v>
      </c>
      <c r="I101" s="2"/>
      <c r="J101" s="2"/>
      <c r="K101" s="2"/>
      <c r="L101" s="2"/>
      <c r="M101" s="2"/>
      <c r="N101" s="2"/>
      <c r="O101" s="2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</row>
    <row r="102" spans="1:49" ht="15.75" x14ac:dyDescent="0.25">
      <c r="A102" s="2"/>
      <c r="B102" s="2" t="s">
        <v>60</v>
      </c>
      <c r="C102" s="2"/>
      <c r="D102" s="2"/>
      <c r="E102" s="2"/>
      <c r="F102" s="2"/>
      <c r="G102" s="2"/>
      <c r="H102" s="2"/>
      <c r="I102" s="26">
        <v>0.02</v>
      </c>
      <c r="J102" s="2">
        <v>190</v>
      </c>
      <c r="K102" s="35">
        <f>I102*J102</f>
        <v>3.8000000000000003</v>
      </c>
      <c r="L102" s="2"/>
      <c r="M102" s="2"/>
      <c r="N102" s="2"/>
      <c r="O102" s="2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</row>
    <row r="103" spans="1:49" ht="15.75" x14ac:dyDescent="0.25">
      <c r="A103" s="2"/>
      <c r="B103" s="2" t="s">
        <v>39</v>
      </c>
      <c r="C103" s="2"/>
      <c r="D103" s="2"/>
      <c r="E103" s="2"/>
      <c r="F103" s="2"/>
      <c r="G103" s="2"/>
      <c r="H103" s="2"/>
      <c r="I103" s="26"/>
      <c r="J103" s="2"/>
      <c r="K103" s="2"/>
      <c r="L103" s="26">
        <v>0.1</v>
      </c>
      <c r="M103" s="2">
        <v>190</v>
      </c>
      <c r="N103" s="35">
        <f>L103*M103</f>
        <v>19</v>
      </c>
      <c r="O103" s="2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</row>
    <row r="104" spans="1:49" ht="15.75" x14ac:dyDescent="0.25">
      <c r="A104" s="2"/>
      <c r="B104" s="2" t="s">
        <v>7</v>
      </c>
      <c r="C104" s="2"/>
      <c r="D104" s="2"/>
      <c r="E104" s="2"/>
      <c r="F104" s="2"/>
      <c r="G104" s="2"/>
      <c r="H104" s="2"/>
      <c r="I104" s="26"/>
      <c r="J104" s="2"/>
      <c r="K104" s="2"/>
      <c r="L104" s="26">
        <v>5.0000000000000001E-3</v>
      </c>
      <c r="M104" s="2">
        <v>315</v>
      </c>
      <c r="N104" s="2">
        <f t="shared" ref="N104:N106" si="13">L104*M104</f>
        <v>1.575</v>
      </c>
      <c r="O104" s="2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</row>
    <row r="105" spans="1:49" ht="15.75" x14ac:dyDescent="0.25">
      <c r="A105" s="2"/>
      <c r="B105" s="2" t="s">
        <v>48</v>
      </c>
      <c r="C105" s="2"/>
      <c r="D105" s="2"/>
      <c r="E105" s="2"/>
      <c r="F105" s="2"/>
      <c r="G105" s="2"/>
      <c r="H105" s="2"/>
      <c r="I105" s="26"/>
      <c r="J105" s="2"/>
      <c r="K105" s="2"/>
      <c r="L105" s="26">
        <v>2E-3</v>
      </c>
      <c r="M105" s="2">
        <v>2200</v>
      </c>
      <c r="N105" s="35">
        <f t="shared" si="13"/>
        <v>4.4000000000000004</v>
      </c>
      <c r="O105" s="2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</row>
    <row r="106" spans="1:49" ht="15.75" x14ac:dyDescent="0.25">
      <c r="A106" s="2"/>
      <c r="B106" s="2" t="s">
        <v>40</v>
      </c>
      <c r="C106" s="2"/>
      <c r="D106" s="2"/>
      <c r="E106" s="2"/>
      <c r="F106" s="2"/>
      <c r="G106" s="2"/>
      <c r="H106" s="2"/>
      <c r="I106" s="2"/>
      <c r="J106" s="2"/>
      <c r="K106" s="2"/>
      <c r="L106" s="2">
        <v>5.0000000000000001E-3</v>
      </c>
      <c r="M106" s="2">
        <v>750</v>
      </c>
      <c r="N106" s="35">
        <f t="shared" si="13"/>
        <v>3.75</v>
      </c>
      <c r="O106" s="2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</row>
    <row r="107" spans="1:49" ht="15.75" x14ac:dyDescent="0.25">
      <c r="A107" s="2"/>
      <c r="B107" s="36" t="s">
        <v>73</v>
      </c>
      <c r="C107" s="14"/>
      <c r="D107" s="23"/>
      <c r="E107" s="11">
        <f>SUM(E93:E106)</f>
        <v>34.43</v>
      </c>
      <c r="F107" s="40"/>
      <c r="G107" s="40"/>
      <c r="H107" s="41">
        <f>SUM(H93:H106)</f>
        <v>16.074999999999999</v>
      </c>
      <c r="I107" s="40"/>
      <c r="J107" s="40"/>
      <c r="K107" s="41">
        <f>SUM(K93:K106)</f>
        <v>3.8000000000000003</v>
      </c>
      <c r="L107" s="11"/>
      <c r="M107" s="11"/>
      <c r="N107" s="41">
        <f>SUM(N93:N106)</f>
        <v>28.725000000000001</v>
      </c>
      <c r="O107" s="41">
        <f>E107+H107+K107+N107</f>
        <v>83.03</v>
      </c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</row>
    <row r="108" spans="1:49" ht="51" customHeight="1" x14ac:dyDescent="0.3">
      <c r="A108" s="12"/>
      <c r="B108" s="28" t="s">
        <v>26</v>
      </c>
      <c r="C108" s="83" t="s">
        <v>99</v>
      </c>
      <c r="D108" s="84"/>
      <c r="E108" s="30"/>
      <c r="F108" s="83" t="s">
        <v>103</v>
      </c>
      <c r="G108" s="84"/>
      <c r="H108" s="30"/>
      <c r="I108" s="83" t="s">
        <v>53</v>
      </c>
      <c r="J108" s="84"/>
      <c r="K108" s="30"/>
      <c r="L108" s="83" t="s">
        <v>100</v>
      </c>
      <c r="M108" s="84"/>
      <c r="N108" s="2"/>
      <c r="O108" s="2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</row>
    <row r="109" spans="1:49" ht="15.75" x14ac:dyDescent="0.25">
      <c r="A109" s="2"/>
      <c r="B109" s="2" t="s">
        <v>112</v>
      </c>
      <c r="C109" s="26">
        <v>0.05</v>
      </c>
      <c r="D109" s="2">
        <v>200</v>
      </c>
      <c r="E109" s="35">
        <f>C109*D109</f>
        <v>10</v>
      </c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</row>
    <row r="110" spans="1:49" ht="15.75" x14ac:dyDescent="0.25">
      <c r="A110" s="2"/>
      <c r="B110" s="2" t="s">
        <v>40</v>
      </c>
      <c r="C110" s="26">
        <v>1.4999999999999999E-2</v>
      </c>
      <c r="D110" s="2">
        <v>750</v>
      </c>
      <c r="E110" s="35">
        <f t="shared" ref="E110:E117" si="14">C110*D110</f>
        <v>11.25</v>
      </c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</row>
    <row r="111" spans="1:49" ht="15.75" x14ac:dyDescent="0.25">
      <c r="A111" s="2"/>
      <c r="B111" s="2" t="s">
        <v>14</v>
      </c>
      <c r="C111" s="2">
        <v>1E-3</v>
      </c>
      <c r="D111" s="2">
        <v>80</v>
      </c>
      <c r="E111" s="2">
        <f t="shared" si="14"/>
        <v>0.08</v>
      </c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</row>
    <row r="112" spans="1:49" ht="15.75" x14ac:dyDescent="0.25">
      <c r="A112" s="2"/>
      <c r="B112" s="2" t="s">
        <v>15</v>
      </c>
      <c r="C112" s="2">
        <v>1E-3</v>
      </c>
      <c r="D112" s="2">
        <v>3000</v>
      </c>
      <c r="E112" s="35">
        <f t="shared" si="14"/>
        <v>3</v>
      </c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</row>
    <row r="113" spans="1:49" ht="15.75" x14ac:dyDescent="0.25">
      <c r="A113" s="2"/>
      <c r="B113" s="2" t="s">
        <v>62</v>
      </c>
      <c r="C113" s="26">
        <v>0.08</v>
      </c>
      <c r="D113" s="2">
        <v>2500</v>
      </c>
      <c r="E113" s="35">
        <f t="shared" si="14"/>
        <v>200</v>
      </c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</row>
    <row r="114" spans="1:49" ht="15.75" x14ac:dyDescent="0.25">
      <c r="A114" s="2"/>
      <c r="B114" s="2" t="s">
        <v>63</v>
      </c>
      <c r="C114" s="2">
        <v>1.4999999999999999E-2</v>
      </c>
      <c r="D114" s="2">
        <v>50</v>
      </c>
      <c r="E114" s="35">
        <f t="shared" si="14"/>
        <v>0.75</v>
      </c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</row>
    <row r="115" spans="1:49" ht="15.75" x14ac:dyDescent="0.25">
      <c r="A115" s="2"/>
      <c r="B115" s="2" t="s">
        <v>19</v>
      </c>
      <c r="C115" s="2">
        <v>5.0000000000000001E-3</v>
      </c>
      <c r="D115" s="2">
        <v>1000</v>
      </c>
      <c r="E115" s="35">
        <f t="shared" si="14"/>
        <v>5</v>
      </c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</row>
    <row r="116" spans="1:49" ht="15.75" x14ac:dyDescent="0.25">
      <c r="A116" s="2"/>
      <c r="B116" s="2" t="s">
        <v>39</v>
      </c>
      <c r="C116" s="2">
        <v>3.0000000000000001E-3</v>
      </c>
      <c r="D116" s="2">
        <v>190</v>
      </c>
      <c r="E116" s="2">
        <f t="shared" si="14"/>
        <v>0.57000000000000006</v>
      </c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</row>
    <row r="117" spans="1:49" ht="15.75" x14ac:dyDescent="0.25">
      <c r="A117" s="2"/>
      <c r="B117" s="2" t="s">
        <v>4</v>
      </c>
      <c r="C117" s="2">
        <v>1.4999999999999999E-2</v>
      </c>
      <c r="D117" s="2">
        <v>147</v>
      </c>
      <c r="E117" s="35">
        <f t="shared" si="14"/>
        <v>2.2050000000000001</v>
      </c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</row>
    <row r="118" spans="1:49" ht="15.75" x14ac:dyDescent="0.25">
      <c r="A118" s="2"/>
      <c r="B118" s="2" t="s">
        <v>3</v>
      </c>
      <c r="C118" s="2"/>
      <c r="D118" s="2"/>
      <c r="E118" s="2"/>
      <c r="F118" s="2"/>
      <c r="G118" s="2"/>
      <c r="H118" s="2"/>
      <c r="I118" s="2"/>
      <c r="J118" s="2"/>
      <c r="K118" s="2"/>
      <c r="L118" s="26">
        <v>0.1</v>
      </c>
      <c r="M118" s="2">
        <v>130</v>
      </c>
      <c r="N118" s="35">
        <f>L118*M118</f>
        <v>13</v>
      </c>
      <c r="O118" s="2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</row>
    <row r="119" spans="1:49" ht="15.75" x14ac:dyDescent="0.25">
      <c r="A119" s="2"/>
      <c r="B119" s="2" t="s">
        <v>40</v>
      </c>
      <c r="C119" s="2"/>
      <c r="D119" s="2"/>
      <c r="E119" s="2"/>
      <c r="F119" s="2"/>
      <c r="G119" s="2"/>
      <c r="H119" s="2"/>
      <c r="I119" s="2"/>
      <c r="J119" s="2"/>
      <c r="K119" s="2"/>
      <c r="L119" s="2">
        <v>5.0000000000000001E-3</v>
      </c>
      <c r="M119" s="2">
        <v>750</v>
      </c>
      <c r="N119" s="35">
        <f>L119*M119</f>
        <v>3.75</v>
      </c>
      <c r="O119" s="2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</row>
    <row r="120" spans="1:49" ht="15.75" x14ac:dyDescent="0.25">
      <c r="A120" s="2"/>
      <c r="B120" s="2" t="s">
        <v>14</v>
      </c>
      <c r="C120" s="2"/>
      <c r="D120" s="2"/>
      <c r="E120" s="2"/>
      <c r="F120" s="2"/>
      <c r="G120" s="2"/>
      <c r="H120" s="2"/>
      <c r="I120" s="2"/>
      <c r="J120" s="2"/>
      <c r="K120" s="2"/>
      <c r="L120" s="2">
        <v>1E-3</v>
      </c>
      <c r="M120" s="2">
        <v>80</v>
      </c>
      <c r="N120" s="2">
        <f>L120*M120</f>
        <v>0.08</v>
      </c>
      <c r="O120" s="2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</row>
    <row r="121" spans="1:49" ht="15.75" x14ac:dyDescent="0.25">
      <c r="A121" s="2"/>
      <c r="B121" s="2" t="s">
        <v>80</v>
      </c>
      <c r="C121" s="2"/>
      <c r="D121" s="2"/>
      <c r="E121" s="2"/>
      <c r="F121" s="2"/>
      <c r="G121" s="2"/>
      <c r="H121" s="2"/>
      <c r="I121" s="2"/>
      <c r="J121" s="2"/>
      <c r="K121" s="2"/>
      <c r="L121" s="26">
        <v>0.03</v>
      </c>
      <c r="M121" s="2">
        <v>600</v>
      </c>
      <c r="N121" s="35">
        <f>L121*M121</f>
        <v>18</v>
      </c>
      <c r="O121" s="2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</row>
    <row r="122" spans="1:49" ht="15.75" x14ac:dyDescent="0.25">
      <c r="A122" s="2"/>
      <c r="B122" s="2" t="s">
        <v>64</v>
      </c>
      <c r="C122" s="2"/>
      <c r="D122" s="2"/>
      <c r="E122" s="2"/>
      <c r="F122" s="9">
        <v>0.02</v>
      </c>
      <c r="G122" s="2">
        <v>700</v>
      </c>
      <c r="H122" s="35">
        <f>F122*G122</f>
        <v>14</v>
      </c>
      <c r="I122" s="2"/>
      <c r="J122" s="2"/>
      <c r="K122" s="2"/>
      <c r="L122" s="2"/>
      <c r="M122" s="2"/>
      <c r="N122" s="2"/>
      <c r="O122" s="2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</row>
    <row r="123" spans="1:49" ht="21.75" customHeight="1" x14ac:dyDescent="0.25">
      <c r="A123" s="2"/>
      <c r="B123" s="17" t="s">
        <v>95</v>
      </c>
      <c r="C123" s="2"/>
      <c r="D123" s="2"/>
      <c r="E123" s="2"/>
      <c r="F123" s="9">
        <v>2E-3</v>
      </c>
      <c r="G123" s="2">
        <v>3500</v>
      </c>
      <c r="H123" s="35">
        <f>F123*G123</f>
        <v>7</v>
      </c>
      <c r="I123" s="2"/>
      <c r="J123" s="2"/>
      <c r="K123" s="2"/>
      <c r="L123" s="2"/>
      <c r="M123" s="2"/>
      <c r="N123" s="2"/>
      <c r="O123" s="2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</row>
    <row r="124" spans="1:49" ht="15.75" x14ac:dyDescent="0.25">
      <c r="A124" s="2"/>
      <c r="B124" s="2" t="s">
        <v>7</v>
      </c>
      <c r="C124" s="2"/>
      <c r="D124" s="2"/>
      <c r="E124" s="2"/>
      <c r="F124" s="9">
        <v>0.01</v>
      </c>
      <c r="G124" s="2">
        <v>315</v>
      </c>
      <c r="H124" s="35">
        <f>F124*G124</f>
        <v>3.15</v>
      </c>
      <c r="I124" s="2"/>
      <c r="J124" s="2"/>
      <c r="K124" s="2"/>
      <c r="L124" s="2"/>
      <c r="M124" s="2"/>
      <c r="N124" s="2"/>
      <c r="O124" s="2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</row>
    <row r="125" spans="1:49" ht="15.75" x14ac:dyDescent="0.25">
      <c r="A125" s="2"/>
      <c r="B125" s="2" t="s">
        <v>12</v>
      </c>
      <c r="C125" s="2"/>
      <c r="D125" s="2"/>
      <c r="E125" s="2"/>
      <c r="F125" s="9"/>
      <c r="G125" s="2"/>
      <c r="H125" s="2"/>
      <c r="I125" s="2">
        <v>4.0000000000000001E-3</v>
      </c>
      <c r="J125" s="2">
        <v>1000</v>
      </c>
      <c r="K125" s="35">
        <f>I125*J125</f>
        <v>4</v>
      </c>
      <c r="L125" s="2"/>
      <c r="M125" s="2"/>
      <c r="N125" s="2"/>
      <c r="O125" s="2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</row>
    <row r="126" spans="1:49" ht="15.75" x14ac:dyDescent="0.25">
      <c r="A126" s="2"/>
      <c r="B126" s="2" t="s">
        <v>41</v>
      </c>
      <c r="C126" s="2"/>
      <c r="D126" s="2"/>
      <c r="E126" s="2"/>
      <c r="F126" s="2"/>
      <c r="G126" s="2"/>
      <c r="H126" s="2"/>
      <c r="I126" s="26">
        <v>0.02</v>
      </c>
      <c r="J126" s="2">
        <v>270</v>
      </c>
      <c r="K126" s="35">
        <f>I126*J126</f>
        <v>5.4</v>
      </c>
      <c r="L126" s="2"/>
      <c r="M126" s="2"/>
      <c r="N126" s="2"/>
      <c r="O126" s="2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</row>
    <row r="127" spans="1:49" ht="15.75" x14ac:dyDescent="0.25">
      <c r="A127" s="2"/>
      <c r="B127" s="36" t="s">
        <v>73</v>
      </c>
      <c r="C127" s="14"/>
      <c r="D127" s="23"/>
      <c r="E127" s="11">
        <f>SUM(E109:E126)</f>
        <v>232.85499999999999</v>
      </c>
      <c r="F127" s="40"/>
      <c r="G127" s="40"/>
      <c r="H127" s="41">
        <f>SUM(H109:H126)</f>
        <v>24.15</v>
      </c>
      <c r="I127" s="40"/>
      <c r="J127" s="40"/>
      <c r="K127" s="41">
        <f>SUM(K109:K126)</f>
        <v>9.4</v>
      </c>
      <c r="L127" s="11"/>
      <c r="M127" s="11"/>
      <c r="N127" s="11">
        <f>SUM(N109:N126)</f>
        <v>34.83</v>
      </c>
      <c r="O127" s="41">
        <f>E127+H127+K127+N127</f>
        <v>301.23499999999996</v>
      </c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</row>
    <row r="128" spans="1:49" ht="50.25" customHeight="1" x14ac:dyDescent="0.3">
      <c r="A128" s="12"/>
      <c r="B128" s="27" t="s">
        <v>38</v>
      </c>
      <c r="C128" s="83" t="s">
        <v>104</v>
      </c>
      <c r="D128" s="84"/>
      <c r="E128" s="30"/>
      <c r="F128" s="83" t="s">
        <v>107</v>
      </c>
      <c r="G128" s="84"/>
      <c r="H128" s="30"/>
      <c r="I128" s="83" t="s">
        <v>109</v>
      </c>
      <c r="J128" s="84"/>
      <c r="K128" s="30"/>
      <c r="L128" s="83"/>
      <c r="M128" s="84"/>
      <c r="N128" s="2"/>
      <c r="O128" s="2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</row>
    <row r="129" spans="1:49" ht="15.75" x14ac:dyDescent="0.25">
      <c r="A129" s="2"/>
      <c r="B129" s="29" t="s">
        <v>105</v>
      </c>
      <c r="C129" s="26">
        <v>0.04</v>
      </c>
      <c r="D129" s="2">
        <v>420</v>
      </c>
      <c r="E129" s="35">
        <f>C129*D129</f>
        <v>16.8</v>
      </c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</row>
    <row r="130" spans="1:49" ht="15.75" x14ac:dyDescent="0.25">
      <c r="A130" s="14"/>
      <c r="B130" s="29" t="s">
        <v>62</v>
      </c>
      <c r="C130" s="68">
        <v>7.2999999999999995E-2</v>
      </c>
      <c r="D130" s="2">
        <v>2500</v>
      </c>
      <c r="E130" s="35">
        <f>C130*D130</f>
        <v>182.5</v>
      </c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</row>
    <row r="131" spans="1:49" ht="15.75" x14ac:dyDescent="0.25">
      <c r="A131" s="14"/>
      <c r="B131" s="18" t="s">
        <v>33</v>
      </c>
      <c r="C131" s="25">
        <v>0.01</v>
      </c>
      <c r="D131" s="2">
        <v>750</v>
      </c>
      <c r="E131" s="35">
        <f t="shared" ref="E131:E137" si="15">C131*D131</f>
        <v>7.5</v>
      </c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</row>
    <row r="132" spans="1:49" ht="15.75" x14ac:dyDescent="0.25">
      <c r="A132" s="14"/>
      <c r="B132" s="18" t="s">
        <v>30</v>
      </c>
      <c r="C132" s="25">
        <v>6.0000000000000001E-3</v>
      </c>
      <c r="D132" s="2">
        <v>147</v>
      </c>
      <c r="E132" s="35">
        <f t="shared" si="15"/>
        <v>0.88200000000000001</v>
      </c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</row>
    <row r="133" spans="1:49" ht="15.75" x14ac:dyDescent="0.25">
      <c r="A133" s="14"/>
      <c r="B133" s="18" t="s">
        <v>29</v>
      </c>
      <c r="C133" s="25">
        <v>0.01</v>
      </c>
      <c r="D133" s="2">
        <v>0</v>
      </c>
      <c r="E133" s="35">
        <f t="shared" si="15"/>
        <v>0</v>
      </c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</row>
    <row r="134" spans="1:49" ht="15.75" x14ac:dyDescent="0.25">
      <c r="A134" s="14"/>
      <c r="B134" s="18" t="s">
        <v>14</v>
      </c>
      <c r="C134" s="25">
        <v>1E-3</v>
      </c>
      <c r="D134" s="2">
        <v>80</v>
      </c>
      <c r="E134" s="35">
        <f t="shared" si="15"/>
        <v>0.08</v>
      </c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</row>
    <row r="135" spans="1:49" ht="15.75" x14ac:dyDescent="0.25">
      <c r="A135" s="14"/>
      <c r="B135" s="18" t="s">
        <v>15</v>
      </c>
      <c r="C135" s="25">
        <v>1E-3</v>
      </c>
      <c r="D135" s="2">
        <v>3000</v>
      </c>
      <c r="E135" s="35">
        <f t="shared" si="15"/>
        <v>3</v>
      </c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</row>
    <row r="136" spans="1:49" ht="15.75" x14ac:dyDescent="0.25">
      <c r="A136" s="14"/>
      <c r="B136" s="18" t="s">
        <v>61</v>
      </c>
      <c r="C136" s="25">
        <v>0.06</v>
      </c>
      <c r="D136" s="2">
        <v>168</v>
      </c>
      <c r="E136" s="35">
        <f t="shared" si="15"/>
        <v>10.08</v>
      </c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</row>
    <row r="137" spans="1:49" ht="15.75" x14ac:dyDescent="0.25">
      <c r="A137" s="14"/>
      <c r="B137" s="18" t="s">
        <v>47</v>
      </c>
      <c r="C137" s="25">
        <v>0.2</v>
      </c>
      <c r="D137" s="2">
        <v>0</v>
      </c>
      <c r="E137" s="35">
        <f t="shared" si="15"/>
        <v>0</v>
      </c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</row>
    <row r="138" spans="1:49" ht="15.75" x14ac:dyDescent="0.25">
      <c r="A138" s="2"/>
      <c r="B138" s="24" t="s">
        <v>108</v>
      </c>
      <c r="C138" s="2"/>
      <c r="D138" s="2"/>
      <c r="E138" s="2"/>
      <c r="F138" s="26">
        <v>0.2</v>
      </c>
      <c r="G138" s="2">
        <v>300</v>
      </c>
      <c r="H138" s="35">
        <f>F138*G138</f>
        <v>60</v>
      </c>
      <c r="I138" s="2"/>
      <c r="J138" s="2"/>
      <c r="K138" s="2"/>
      <c r="L138" s="2"/>
      <c r="M138" s="2"/>
      <c r="N138" s="2"/>
      <c r="O138" s="2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</row>
    <row r="139" spans="1:49" ht="15.75" x14ac:dyDescent="0.25">
      <c r="A139" s="2"/>
      <c r="B139" s="2" t="s">
        <v>41</v>
      </c>
      <c r="C139" s="2"/>
      <c r="D139" s="2"/>
      <c r="E139" s="2"/>
      <c r="F139" s="2"/>
      <c r="G139" s="2"/>
      <c r="H139" s="2"/>
      <c r="I139" s="26">
        <v>0.02</v>
      </c>
      <c r="J139" s="2">
        <v>270</v>
      </c>
      <c r="K139" s="35">
        <f>I139*J139</f>
        <v>5.4</v>
      </c>
      <c r="L139" s="26"/>
      <c r="M139" s="2"/>
      <c r="N139" s="2"/>
      <c r="O139" s="2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</row>
    <row r="140" spans="1:49" ht="15.75" x14ac:dyDescent="0.25">
      <c r="A140" s="2"/>
      <c r="B140" s="29" t="s">
        <v>59</v>
      </c>
      <c r="C140" s="14"/>
      <c r="D140" s="23"/>
      <c r="E140" s="50"/>
      <c r="F140" s="14"/>
      <c r="G140" s="23"/>
      <c r="H140" s="50"/>
      <c r="I140" s="26">
        <v>0.01</v>
      </c>
      <c r="J140" s="23">
        <v>1500</v>
      </c>
      <c r="K140" s="35">
        <f>I140*J140</f>
        <v>15</v>
      </c>
      <c r="L140" s="26"/>
      <c r="M140" s="23"/>
      <c r="N140" s="2"/>
      <c r="O140" s="2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</row>
    <row r="141" spans="1:49" ht="15.75" x14ac:dyDescent="0.25">
      <c r="A141" s="2"/>
      <c r="B141" s="48" t="s">
        <v>73</v>
      </c>
      <c r="C141" s="14"/>
      <c r="D141" s="23"/>
      <c r="E141" s="41">
        <f>SUM(E129:E140)</f>
        <v>220.84200000000004</v>
      </c>
      <c r="F141" s="39"/>
      <c r="G141" s="39"/>
      <c r="H141" s="41">
        <f>SUM(H129:H140)</f>
        <v>60</v>
      </c>
      <c r="I141" s="39"/>
      <c r="J141" s="39"/>
      <c r="K141" s="41">
        <f>SUM(K129:K140)</f>
        <v>20.399999999999999</v>
      </c>
      <c r="L141" s="39"/>
      <c r="M141" s="39"/>
      <c r="N141" s="41">
        <f t="shared" ref="N141" si="16">SUM(N129:N140)</f>
        <v>0</v>
      </c>
      <c r="O141" s="41">
        <f>E141+H141+K141+N141</f>
        <v>301.24200000000002</v>
      </c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</row>
    <row r="142" spans="1:49" ht="51" customHeight="1" x14ac:dyDescent="0.25">
      <c r="A142" s="13"/>
      <c r="B142" s="16" t="s">
        <v>42</v>
      </c>
      <c r="C142" s="83" t="s">
        <v>110</v>
      </c>
      <c r="D142" s="84"/>
      <c r="E142" s="30"/>
      <c r="F142" s="83" t="s">
        <v>91</v>
      </c>
      <c r="G142" s="84"/>
      <c r="H142" s="30"/>
      <c r="I142" s="83" t="s">
        <v>16</v>
      </c>
      <c r="J142" s="84"/>
      <c r="K142" s="30"/>
      <c r="L142" s="83" t="s">
        <v>41</v>
      </c>
      <c r="M142" s="84"/>
      <c r="N142" s="2"/>
      <c r="O142" s="2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</row>
    <row r="143" spans="1:49" ht="15.75" x14ac:dyDescent="0.25">
      <c r="A143" s="14"/>
      <c r="B143" s="18" t="s">
        <v>11</v>
      </c>
      <c r="C143" s="25">
        <v>0.08</v>
      </c>
      <c r="D143" s="2">
        <v>2500</v>
      </c>
      <c r="E143" s="35">
        <f>C143*D143</f>
        <v>200</v>
      </c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</row>
    <row r="144" spans="1:49" ht="15.75" x14ac:dyDescent="0.25">
      <c r="A144" s="14"/>
      <c r="B144" s="18" t="s">
        <v>61</v>
      </c>
      <c r="C144" s="25">
        <v>0.09</v>
      </c>
      <c r="D144" s="2">
        <v>168</v>
      </c>
      <c r="E144" s="35">
        <f t="shared" ref="E144:E149" si="17">C144*D144</f>
        <v>15.12</v>
      </c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</row>
    <row r="145" spans="1:49" ht="15.75" x14ac:dyDescent="0.25">
      <c r="A145" s="14"/>
      <c r="B145" s="18" t="s">
        <v>29</v>
      </c>
      <c r="C145" s="25">
        <v>0.03</v>
      </c>
      <c r="D145" s="2">
        <v>0</v>
      </c>
      <c r="E145" s="2">
        <f t="shared" si="17"/>
        <v>0</v>
      </c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</row>
    <row r="146" spans="1:49" ht="15.75" x14ac:dyDescent="0.25">
      <c r="A146" s="14"/>
      <c r="B146" s="18" t="s">
        <v>30</v>
      </c>
      <c r="C146" s="25">
        <v>8.9999999999999993E-3</v>
      </c>
      <c r="D146" s="2">
        <v>147</v>
      </c>
      <c r="E146" s="35">
        <f t="shared" si="17"/>
        <v>1.323</v>
      </c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</row>
    <row r="147" spans="1:49" ht="15.75" x14ac:dyDescent="0.25">
      <c r="A147" s="14"/>
      <c r="B147" s="18" t="s">
        <v>33</v>
      </c>
      <c r="C147" s="23">
        <v>7.0000000000000001E-3</v>
      </c>
      <c r="D147" s="2">
        <v>750</v>
      </c>
      <c r="E147" s="35">
        <f t="shared" si="17"/>
        <v>5.25</v>
      </c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</row>
    <row r="148" spans="1:49" ht="15.75" x14ac:dyDescent="0.25">
      <c r="A148" s="14"/>
      <c r="B148" s="18" t="s">
        <v>35</v>
      </c>
      <c r="C148" s="23">
        <v>1E-3</v>
      </c>
      <c r="D148" s="2">
        <v>80</v>
      </c>
      <c r="E148" s="2">
        <f t="shared" si="17"/>
        <v>0.08</v>
      </c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</row>
    <row r="149" spans="1:49" ht="15.75" x14ac:dyDescent="0.25">
      <c r="A149" s="14"/>
      <c r="B149" s="69" t="s">
        <v>118</v>
      </c>
      <c r="C149" s="23">
        <v>1E-3</v>
      </c>
      <c r="D149" s="2">
        <v>3000</v>
      </c>
      <c r="E149" s="35">
        <f t="shared" si="17"/>
        <v>3</v>
      </c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</row>
    <row r="150" spans="1:49" ht="15.75" x14ac:dyDescent="0.25">
      <c r="A150" s="2"/>
      <c r="B150" s="24" t="s">
        <v>5</v>
      </c>
      <c r="C150" s="2"/>
      <c r="D150" s="2"/>
      <c r="E150" s="2"/>
      <c r="F150" s="26">
        <v>0.1</v>
      </c>
      <c r="G150" s="2">
        <v>0</v>
      </c>
      <c r="H150" s="2">
        <f>F150*G150</f>
        <v>0</v>
      </c>
      <c r="I150" s="2"/>
      <c r="J150" s="2"/>
      <c r="K150" s="2"/>
      <c r="L150" s="2"/>
      <c r="M150" s="2"/>
      <c r="N150" s="2"/>
      <c r="O150" s="2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</row>
    <row r="151" spans="1:49" ht="15.75" x14ac:dyDescent="0.25">
      <c r="A151" s="2"/>
      <c r="B151" s="2" t="s">
        <v>40</v>
      </c>
      <c r="C151" s="2"/>
      <c r="D151" s="2"/>
      <c r="E151" s="2"/>
      <c r="F151" s="2">
        <v>6.0000000000000001E-3</v>
      </c>
      <c r="G151" s="2">
        <v>750</v>
      </c>
      <c r="H151" s="35">
        <f t="shared" ref="H151:H153" si="18">F151*G151</f>
        <v>4.5</v>
      </c>
      <c r="I151" s="2"/>
      <c r="J151" s="2"/>
      <c r="K151" s="2"/>
      <c r="L151" s="2"/>
      <c r="M151" s="2"/>
      <c r="N151" s="2"/>
      <c r="O151" s="2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</row>
    <row r="152" spans="1:49" ht="15.75" x14ac:dyDescent="0.25">
      <c r="A152" s="2"/>
      <c r="B152" s="2" t="s">
        <v>4</v>
      </c>
      <c r="C152" s="2"/>
      <c r="D152" s="2"/>
      <c r="E152" s="2"/>
      <c r="F152" s="2">
        <v>5.0000000000000001E-3</v>
      </c>
      <c r="G152" s="2">
        <v>147</v>
      </c>
      <c r="H152" s="35">
        <f t="shared" si="18"/>
        <v>0.73499999999999999</v>
      </c>
      <c r="I152" s="2"/>
      <c r="J152" s="2"/>
      <c r="K152" s="2"/>
      <c r="L152" s="2"/>
      <c r="M152" s="2"/>
      <c r="N152" s="2"/>
      <c r="O152" s="2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</row>
    <row r="153" spans="1:49" ht="15.75" x14ac:dyDescent="0.25">
      <c r="A153" s="2"/>
      <c r="B153" s="2" t="s">
        <v>14</v>
      </c>
      <c r="C153" s="2"/>
      <c r="D153" s="2"/>
      <c r="E153" s="2"/>
      <c r="F153" s="2">
        <v>1E-3</v>
      </c>
      <c r="G153" s="2">
        <v>80</v>
      </c>
      <c r="H153" s="35">
        <f t="shared" si="18"/>
        <v>0.08</v>
      </c>
      <c r="I153" s="2"/>
      <c r="J153" s="2"/>
      <c r="K153" s="2"/>
      <c r="L153" s="2"/>
      <c r="M153" s="2"/>
      <c r="N153" s="2"/>
      <c r="O153" s="2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</row>
    <row r="154" spans="1:49" ht="15.75" x14ac:dyDescent="0.25">
      <c r="A154" s="2"/>
      <c r="B154" s="2" t="s">
        <v>16</v>
      </c>
      <c r="C154" s="2"/>
      <c r="D154" s="2"/>
      <c r="E154" s="2"/>
      <c r="F154" s="2"/>
      <c r="G154" s="2"/>
      <c r="H154" s="2"/>
      <c r="I154" s="2">
        <v>8.0000000000000002E-3</v>
      </c>
      <c r="J154" s="2">
        <v>600</v>
      </c>
      <c r="K154" s="35">
        <f>I154*J154</f>
        <v>4.8</v>
      </c>
      <c r="L154" s="2"/>
      <c r="M154" s="2"/>
      <c r="N154" s="2"/>
      <c r="O154" s="2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</row>
    <row r="155" spans="1:49" ht="15.75" x14ac:dyDescent="0.25">
      <c r="A155" s="2"/>
      <c r="B155" s="2" t="s">
        <v>7</v>
      </c>
      <c r="C155" s="2"/>
      <c r="D155" s="2"/>
      <c r="E155" s="2"/>
      <c r="F155" s="2"/>
      <c r="G155" s="2"/>
      <c r="H155" s="2"/>
      <c r="I155" s="26">
        <v>0.01</v>
      </c>
      <c r="J155" s="2">
        <v>315</v>
      </c>
      <c r="K155" s="35">
        <f>I155*J155</f>
        <v>3.15</v>
      </c>
      <c r="L155" s="2"/>
      <c r="M155" s="2"/>
      <c r="N155" s="2"/>
      <c r="O155" s="2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</row>
    <row r="156" spans="1:49" ht="15.75" x14ac:dyDescent="0.25">
      <c r="A156" s="2"/>
      <c r="B156" s="2" t="s">
        <v>41</v>
      </c>
      <c r="C156" s="2"/>
      <c r="D156" s="2"/>
      <c r="E156" s="2"/>
      <c r="F156" s="2"/>
      <c r="G156" s="2"/>
      <c r="H156" s="2"/>
      <c r="I156" s="2"/>
      <c r="J156" s="2"/>
      <c r="K156" s="2"/>
      <c r="L156" s="26">
        <v>0.02</v>
      </c>
      <c r="M156" s="2">
        <v>270</v>
      </c>
      <c r="N156" s="35">
        <f>L156*M156</f>
        <v>5.4</v>
      </c>
      <c r="O156" s="2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</row>
    <row r="157" spans="1:49" ht="15.75" x14ac:dyDescent="0.25">
      <c r="A157" s="2"/>
      <c r="B157" s="36" t="s">
        <v>73</v>
      </c>
      <c r="C157" s="14"/>
      <c r="D157" s="23"/>
      <c r="E157" s="11">
        <f>SUM(E143:E156)</f>
        <v>224.77300000000002</v>
      </c>
      <c r="F157" s="40"/>
      <c r="G157" s="40"/>
      <c r="H157" s="41">
        <f>SUM(H143:H156)</f>
        <v>5.3150000000000004</v>
      </c>
      <c r="I157" s="40"/>
      <c r="J157" s="40"/>
      <c r="K157" s="41">
        <f>SUM(K143:K156)</f>
        <v>7.9499999999999993</v>
      </c>
      <c r="L157" s="40"/>
      <c r="M157" s="40"/>
      <c r="N157" s="41">
        <f>SUM(N143:N156)</f>
        <v>5.4</v>
      </c>
      <c r="O157" s="11">
        <f>E157+H157+K157+N157</f>
        <v>243.43800000000002</v>
      </c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</row>
    <row r="158" spans="1:49" ht="33.75" customHeight="1" x14ac:dyDescent="0.3">
      <c r="A158" s="12"/>
      <c r="B158" s="13" t="s">
        <v>51</v>
      </c>
      <c r="C158" s="83" t="s">
        <v>65</v>
      </c>
      <c r="D158" s="84"/>
      <c r="E158" s="30"/>
      <c r="F158" s="83" t="s">
        <v>87</v>
      </c>
      <c r="G158" s="84"/>
      <c r="H158" s="30"/>
      <c r="I158" s="83" t="s">
        <v>27</v>
      </c>
      <c r="J158" s="84"/>
      <c r="K158" s="30"/>
      <c r="L158" s="83" t="s">
        <v>80</v>
      </c>
      <c r="M158" s="84"/>
      <c r="N158" s="2"/>
      <c r="O158" s="2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</row>
    <row r="159" spans="1:49" ht="15.75" x14ac:dyDescent="0.25">
      <c r="A159" s="2"/>
      <c r="B159" s="2" t="s">
        <v>2</v>
      </c>
      <c r="C159" s="26">
        <v>0.08</v>
      </c>
      <c r="D159" s="2">
        <v>168</v>
      </c>
      <c r="E159" s="35">
        <f>C159*D159</f>
        <v>13.44</v>
      </c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</row>
    <row r="160" spans="1:49" ht="15.75" x14ac:dyDescent="0.25">
      <c r="A160" s="2"/>
      <c r="B160" s="2" t="s">
        <v>5</v>
      </c>
      <c r="C160" s="26">
        <v>0.1</v>
      </c>
      <c r="D160" s="2">
        <v>0</v>
      </c>
      <c r="E160" s="2">
        <f t="shared" ref="E160:E165" si="19">C160*D160</f>
        <v>0</v>
      </c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</row>
    <row r="161" spans="1:49" ht="15.75" x14ac:dyDescent="0.25">
      <c r="A161" s="2"/>
      <c r="B161" s="2" t="s">
        <v>3</v>
      </c>
      <c r="C161" s="26">
        <v>0.05</v>
      </c>
      <c r="D161" s="2">
        <v>130</v>
      </c>
      <c r="E161" s="35">
        <f t="shared" si="19"/>
        <v>6.5</v>
      </c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</row>
    <row r="162" spans="1:49" ht="15.75" x14ac:dyDescent="0.25">
      <c r="A162" s="2"/>
      <c r="B162" s="2" t="s">
        <v>66</v>
      </c>
      <c r="C162" s="2">
        <v>5.0000000000000001E-3</v>
      </c>
      <c r="D162" s="2">
        <v>750</v>
      </c>
      <c r="E162" s="35">
        <f t="shared" si="19"/>
        <v>3.75</v>
      </c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</row>
    <row r="163" spans="1:49" ht="15.75" x14ac:dyDescent="0.25">
      <c r="A163" s="2"/>
      <c r="B163" s="2" t="s">
        <v>14</v>
      </c>
      <c r="C163" s="2">
        <v>1E-3</v>
      </c>
      <c r="D163" s="2">
        <v>80</v>
      </c>
      <c r="E163" s="2">
        <f t="shared" si="19"/>
        <v>0.08</v>
      </c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</row>
    <row r="164" spans="1:49" ht="15.75" x14ac:dyDescent="0.25">
      <c r="A164" s="2"/>
      <c r="B164" s="2" t="s">
        <v>15</v>
      </c>
      <c r="C164" s="2">
        <v>1E-3</v>
      </c>
      <c r="D164" s="2">
        <v>3000</v>
      </c>
      <c r="E164" s="35">
        <f t="shared" si="19"/>
        <v>3</v>
      </c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</row>
    <row r="165" spans="1:49" ht="15.75" x14ac:dyDescent="0.25">
      <c r="A165" s="2"/>
      <c r="B165" s="2" t="s">
        <v>4</v>
      </c>
      <c r="C165" s="2">
        <v>5.0000000000000001E-3</v>
      </c>
      <c r="D165" s="2">
        <v>147</v>
      </c>
      <c r="E165" s="2">
        <f t="shared" si="19"/>
        <v>0.73499999999999999</v>
      </c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</row>
    <row r="166" spans="1:49" ht="15.75" x14ac:dyDescent="0.25">
      <c r="A166" s="2"/>
      <c r="B166" s="2" t="s">
        <v>87</v>
      </c>
      <c r="C166" s="2"/>
      <c r="D166" s="2"/>
      <c r="E166" s="2"/>
      <c r="F166" s="26">
        <v>0.18</v>
      </c>
      <c r="G166" s="2">
        <v>240</v>
      </c>
      <c r="H166" s="35">
        <f t="shared" ref="H166" si="20">F166*G166</f>
        <v>43.199999999999996</v>
      </c>
      <c r="I166" s="2"/>
      <c r="J166" s="2"/>
      <c r="K166" s="2"/>
      <c r="L166" s="2"/>
      <c r="M166" s="2"/>
      <c r="N166" s="2"/>
      <c r="O166" s="2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</row>
    <row r="167" spans="1:49" ht="15.75" x14ac:dyDescent="0.25">
      <c r="A167" s="2"/>
      <c r="B167" s="2" t="s">
        <v>80</v>
      </c>
      <c r="C167" s="2"/>
      <c r="D167" s="2"/>
      <c r="E167" s="2"/>
      <c r="F167" s="26"/>
      <c r="G167" s="2"/>
      <c r="H167" s="2"/>
      <c r="I167" s="2"/>
      <c r="J167" s="2"/>
      <c r="K167" s="2"/>
      <c r="L167" s="26">
        <v>0.11</v>
      </c>
      <c r="M167" s="2">
        <v>600</v>
      </c>
      <c r="N167" s="35">
        <f>L167*M167</f>
        <v>66</v>
      </c>
      <c r="O167" s="2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</row>
    <row r="168" spans="1:49" ht="15.75" x14ac:dyDescent="0.25">
      <c r="A168" s="2"/>
      <c r="B168" s="2" t="s">
        <v>117</v>
      </c>
      <c r="C168" s="2"/>
      <c r="D168" s="2"/>
      <c r="E168" s="2"/>
      <c r="F168" s="2"/>
      <c r="G168" s="2"/>
      <c r="H168" s="2"/>
      <c r="I168" s="26">
        <v>0.02</v>
      </c>
      <c r="J168" s="2">
        <v>190</v>
      </c>
      <c r="K168" s="35">
        <f>I168*J168</f>
        <v>3.8000000000000003</v>
      </c>
      <c r="L168" s="2"/>
      <c r="M168" s="2"/>
      <c r="N168" s="2"/>
      <c r="O168" s="2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</row>
    <row r="169" spans="1:49" ht="15.75" x14ac:dyDescent="0.25">
      <c r="A169" s="2"/>
      <c r="B169" s="36" t="s">
        <v>73</v>
      </c>
      <c r="C169" s="14"/>
      <c r="D169" s="23"/>
      <c r="E169" s="40">
        <f>SUM(E159:E168)</f>
        <v>27.504999999999995</v>
      </c>
      <c r="F169" s="40"/>
      <c r="G169" s="40"/>
      <c r="H169" s="39">
        <f t="shared" ref="H169:N169" si="21">SUM(H159:H168)</f>
        <v>43.199999999999996</v>
      </c>
      <c r="I169" s="40"/>
      <c r="J169" s="40"/>
      <c r="K169" s="39">
        <f t="shared" si="21"/>
        <v>3.8000000000000003</v>
      </c>
      <c r="L169" s="40"/>
      <c r="M169" s="40"/>
      <c r="N169" s="39">
        <f t="shared" si="21"/>
        <v>66</v>
      </c>
      <c r="O169" s="11">
        <f>E169+H169+K169+N169</f>
        <v>140.505</v>
      </c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</row>
    <row r="170" spans="1:49" ht="15.75" x14ac:dyDescent="0.25">
      <c r="A170" s="2"/>
      <c r="B170" s="78" t="s">
        <v>74</v>
      </c>
      <c r="C170" s="79"/>
      <c r="D170" s="2"/>
      <c r="E170" s="46">
        <f>E107+E127+E141+E157+E169</f>
        <v>740.40500000000009</v>
      </c>
      <c r="F170" s="49"/>
      <c r="G170" s="49"/>
      <c r="H170" s="46">
        <f>H107+H127+H141+H157+H169</f>
        <v>148.73999999999998</v>
      </c>
      <c r="I170" s="49"/>
      <c r="J170" s="49"/>
      <c r="K170" s="46">
        <f>K107+K127+K141+K157+K169</f>
        <v>45.349999999999994</v>
      </c>
      <c r="L170" s="49"/>
      <c r="M170" s="49"/>
      <c r="N170" s="46">
        <f>N107+N127+N141+N157+N169</f>
        <v>134.95499999999998</v>
      </c>
      <c r="O170" s="46">
        <f>E170+H170+K170+N170</f>
        <v>1069.45</v>
      </c>
      <c r="P170" s="1"/>
      <c r="Q170" s="57">
        <f>O89+O170</f>
        <v>2232.203</v>
      </c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</row>
    <row r="171" spans="1:49" ht="15.75" x14ac:dyDescent="0.25">
      <c r="A171" s="2"/>
      <c r="B171" s="2"/>
      <c r="C171" s="2"/>
      <c r="D171" s="2"/>
      <c r="E171" s="2"/>
      <c r="F171" s="80" t="s">
        <v>122</v>
      </c>
      <c r="G171" s="81"/>
      <c r="H171" s="81"/>
      <c r="I171" s="81"/>
      <c r="J171" s="81"/>
      <c r="K171" s="82"/>
      <c r="L171" s="2"/>
      <c r="M171" s="2"/>
      <c r="N171" s="2"/>
      <c r="O171" s="2"/>
      <c r="P171" s="1"/>
      <c r="Q171" s="57">
        <f>Q170/10</f>
        <v>223.22030000000001</v>
      </c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</row>
    <row r="172" spans="1:49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</row>
    <row r="173" spans="1:49" x14ac:dyDescent="0.25"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</row>
    <row r="174" spans="1:49" x14ac:dyDescent="0.25">
      <c r="B174" s="58"/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</row>
    <row r="175" spans="1:49" x14ac:dyDescent="0.25">
      <c r="B175" s="56"/>
      <c r="C175" s="56"/>
      <c r="D175" s="56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</row>
    <row r="177" spans="1:5" ht="66" customHeight="1" x14ac:dyDescent="0.25">
      <c r="A177" s="63"/>
      <c r="B177" s="63" t="s">
        <v>114</v>
      </c>
      <c r="C177" s="63" t="s">
        <v>115</v>
      </c>
      <c r="D177" s="63" t="s">
        <v>68</v>
      </c>
      <c r="E177" s="63" t="s">
        <v>69</v>
      </c>
    </row>
    <row r="178" spans="1:5" ht="20.25" customHeight="1" x14ac:dyDescent="0.25">
      <c r="A178" s="64">
        <v>1</v>
      </c>
      <c r="B178" s="2" t="s">
        <v>18</v>
      </c>
      <c r="C178" s="54">
        <f>C6+C42</f>
        <v>0.08</v>
      </c>
      <c r="D178" s="21">
        <v>310</v>
      </c>
      <c r="E178" s="66">
        <f>C178*D178</f>
        <v>24.8</v>
      </c>
    </row>
    <row r="179" spans="1:5" ht="15.75" x14ac:dyDescent="0.25">
      <c r="A179" s="64">
        <v>2</v>
      </c>
      <c r="B179" s="2" t="s">
        <v>10</v>
      </c>
      <c r="C179" s="54">
        <f>C7+F50+C94</f>
        <v>0.23</v>
      </c>
      <c r="D179" s="21">
        <v>250</v>
      </c>
      <c r="E179" s="66">
        <f t="shared" ref="E179:E209" si="22">C179*D179</f>
        <v>57.5</v>
      </c>
    </row>
    <row r="180" spans="1:5" ht="15.75" x14ac:dyDescent="0.25">
      <c r="A180" s="64">
        <v>3</v>
      </c>
      <c r="B180" s="2" t="s">
        <v>7</v>
      </c>
      <c r="C180" s="54">
        <f>C9+I36+F51+L71+F83+L86+C96+F101+L104+F124+I155</f>
        <v>0.09</v>
      </c>
      <c r="D180" s="21">
        <v>315</v>
      </c>
      <c r="E180" s="66">
        <f t="shared" si="22"/>
        <v>28.349999999999998</v>
      </c>
    </row>
    <row r="181" spans="1:5" ht="15.75" x14ac:dyDescent="0.25">
      <c r="A181" s="64">
        <v>4</v>
      </c>
      <c r="B181" s="2" t="s">
        <v>75</v>
      </c>
      <c r="C181" s="54">
        <f>C10+F13+I140</f>
        <v>2.3E-2</v>
      </c>
      <c r="D181" s="55">
        <v>1500</v>
      </c>
      <c r="E181" s="66">
        <f t="shared" si="22"/>
        <v>34.5</v>
      </c>
    </row>
    <row r="182" spans="1:5" ht="15.75" x14ac:dyDescent="0.25">
      <c r="A182" s="64">
        <v>5</v>
      </c>
      <c r="B182" s="2" t="s">
        <v>14</v>
      </c>
      <c r="C182" s="54">
        <f>C11+C28+F34+C46+C61+F66+C80+C97+C111+L120+C134+C148+F153+C163</f>
        <v>1.4000000000000005E-2</v>
      </c>
      <c r="D182" s="21">
        <v>80</v>
      </c>
      <c r="E182" s="66">
        <f t="shared" si="22"/>
        <v>1.1200000000000006</v>
      </c>
    </row>
    <row r="183" spans="1:5" ht="15.75" x14ac:dyDescent="0.25">
      <c r="A183" s="64">
        <v>6</v>
      </c>
      <c r="B183" s="53" t="s">
        <v>76</v>
      </c>
      <c r="C183" s="54">
        <f>L38+I67+I87+I102+I168</f>
        <v>0.1</v>
      </c>
      <c r="D183" s="21">
        <v>190</v>
      </c>
      <c r="E183" s="66">
        <f t="shared" si="22"/>
        <v>19</v>
      </c>
    </row>
    <row r="184" spans="1:5" ht="15.75" x14ac:dyDescent="0.25">
      <c r="A184" s="64">
        <v>7</v>
      </c>
      <c r="B184" s="2" t="s">
        <v>13</v>
      </c>
      <c r="C184" s="54">
        <f>F49+L69+F98</f>
        <v>6.0000000000000001E-3</v>
      </c>
      <c r="D184" s="21">
        <v>3500</v>
      </c>
      <c r="E184" s="66">
        <f t="shared" si="22"/>
        <v>21</v>
      </c>
    </row>
    <row r="185" spans="1:5" ht="15.75" x14ac:dyDescent="0.25">
      <c r="A185" s="64">
        <v>8</v>
      </c>
      <c r="B185" s="2" t="s">
        <v>81</v>
      </c>
      <c r="C185" s="54">
        <f>L70+F100</f>
        <v>0.01</v>
      </c>
      <c r="D185" s="21">
        <v>1500</v>
      </c>
      <c r="E185" s="66">
        <f t="shared" si="22"/>
        <v>15</v>
      </c>
    </row>
    <row r="186" spans="1:5" ht="15.75" x14ac:dyDescent="0.25">
      <c r="A186" s="64">
        <v>9</v>
      </c>
      <c r="B186" s="2" t="s">
        <v>3</v>
      </c>
      <c r="C186" s="54">
        <f>C19+L118+C161</f>
        <v>0.18</v>
      </c>
      <c r="D186" s="21">
        <v>130</v>
      </c>
      <c r="E186" s="66">
        <f t="shared" si="22"/>
        <v>23.4</v>
      </c>
    </row>
    <row r="187" spans="1:5" ht="15.75" x14ac:dyDescent="0.25">
      <c r="A187" s="64">
        <v>10</v>
      </c>
      <c r="B187" s="2" t="s">
        <v>2</v>
      </c>
      <c r="C187" s="54">
        <f>C20+C57+C136+C144+C159</f>
        <v>0.35100000000000003</v>
      </c>
      <c r="D187" s="21">
        <v>168</v>
      </c>
      <c r="E187" s="66">
        <f t="shared" si="22"/>
        <v>58.968000000000004</v>
      </c>
    </row>
    <row r="188" spans="1:5" ht="15.75" x14ac:dyDescent="0.25">
      <c r="A188" s="64">
        <v>11</v>
      </c>
      <c r="B188" s="2" t="s">
        <v>4</v>
      </c>
      <c r="C188" s="54">
        <f>C23+F33+C45+C59+F65+C77+C117+C132+C146+F152+C165</f>
        <v>8.5000000000000006E-2</v>
      </c>
      <c r="D188" s="21">
        <v>147</v>
      </c>
      <c r="E188" s="66">
        <f t="shared" si="22"/>
        <v>12.495000000000001</v>
      </c>
    </row>
    <row r="189" spans="1:5" ht="15.75" x14ac:dyDescent="0.25">
      <c r="A189" s="64">
        <v>12</v>
      </c>
      <c r="B189" s="2" t="s">
        <v>19</v>
      </c>
      <c r="C189" s="54">
        <f>C24+C79+C115</f>
        <v>1.4999999999999999E-2</v>
      </c>
      <c r="D189" s="21">
        <v>1000</v>
      </c>
      <c r="E189" s="66">
        <f t="shared" si="22"/>
        <v>15</v>
      </c>
    </row>
    <row r="190" spans="1:5" ht="15.75" x14ac:dyDescent="0.25">
      <c r="A190" s="64">
        <v>13</v>
      </c>
      <c r="B190" s="2" t="s">
        <v>77</v>
      </c>
      <c r="C190" s="54">
        <f>C25+L85</f>
        <v>1.4999999999999999E-2</v>
      </c>
      <c r="D190" s="21">
        <v>900</v>
      </c>
      <c r="E190" s="66">
        <f t="shared" si="22"/>
        <v>13.5</v>
      </c>
    </row>
    <row r="191" spans="1:5" ht="15.75" x14ac:dyDescent="0.25">
      <c r="A191" s="64">
        <v>14</v>
      </c>
      <c r="B191" s="2" t="s">
        <v>78</v>
      </c>
      <c r="C191" s="54">
        <f>C26+F32+C48+C60+F64+C78+L106+C110+L119+C131+C147+F151+C162</f>
        <v>0.10200000000000001</v>
      </c>
      <c r="D191" s="21">
        <v>750</v>
      </c>
      <c r="E191" s="66">
        <f t="shared" si="22"/>
        <v>76.5</v>
      </c>
    </row>
    <row r="192" spans="1:5" ht="15.75" x14ac:dyDescent="0.25">
      <c r="A192" s="64">
        <v>15</v>
      </c>
      <c r="B192" s="2" t="s">
        <v>37</v>
      </c>
      <c r="C192" s="54">
        <f>I37+F122</f>
        <v>0.03</v>
      </c>
      <c r="D192" s="21">
        <v>700</v>
      </c>
      <c r="E192" s="66">
        <f t="shared" si="22"/>
        <v>21</v>
      </c>
    </row>
    <row r="193" spans="1:5" ht="15.75" x14ac:dyDescent="0.25">
      <c r="A193" s="64">
        <v>16</v>
      </c>
      <c r="B193" s="2" t="s">
        <v>17</v>
      </c>
      <c r="C193" s="54">
        <f>C75+C93</f>
        <v>0.12000000000000001</v>
      </c>
      <c r="D193" s="21">
        <v>310</v>
      </c>
      <c r="E193" s="66">
        <f t="shared" si="22"/>
        <v>37.200000000000003</v>
      </c>
    </row>
    <row r="194" spans="1:5" ht="15.75" x14ac:dyDescent="0.25">
      <c r="A194" s="64">
        <v>17</v>
      </c>
      <c r="B194" s="2" t="s">
        <v>62</v>
      </c>
      <c r="C194" s="65">
        <f>C43+C74+C113+C130+C143</f>
        <v>0.40800000000000003</v>
      </c>
      <c r="D194" s="21">
        <v>2500</v>
      </c>
      <c r="E194" s="66">
        <f t="shared" si="22"/>
        <v>1020.0000000000001</v>
      </c>
    </row>
    <row r="195" spans="1:5" ht="15.75" x14ac:dyDescent="0.25">
      <c r="A195" s="64">
        <v>18</v>
      </c>
      <c r="B195" s="2" t="s">
        <v>39</v>
      </c>
      <c r="C195" s="54">
        <f>L103+C116</f>
        <v>0.10300000000000001</v>
      </c>
      <c r="D195" s="55">
        <v>190</v>
      </c>
      <c r="E195" s="66">
        <f t="shared" si="22"/>
        <v>19.57</v>
      </c>
    </row>
    <row r="196" spans="1:5" ht="15.75" x14ac:dyDescent="0.25">
      <c r="A196" s="64">
        <v>19</v>
      </c>
      <c r="B196" s="2" t="s">
        <v>9</v>
      </c>
      <c r="C196" s="54">
        <f>L15+C114</f>
        <v>1.0149999999999999</v>
      </c>
      <c r="D196" s="21">
        <v>50</v>
      </c>
      <c r="E196" s="66">
        <f t="shared" si="22"/>
        <v>50.749999999999993</v>
      </c>
    </row>
    <row r="197" spans="1:5" ht="15.75" x14ac:dyDescent="0.25">
      <c r="A197" s="64">
        <v>20</v>
      </c>
      <c r="B197" s="2" t="s">
        <v>16</v>
      </c>
      <c r="C197" s="54">
        <f>F82+I154</f>
        <v>1.3000000000000001E-2</v>
      </c>
      <c r="D197" s="21">
        <v>600</v>
      </c>
      <c r="E197" s="66">
        <f t="shared" si="22"/>
        <v>7.8000000000000007</v>
      </c>
    </row>
    <row r="198" spans="1:5" ht="15.75" x14ac:dyDescent="0.25">
      <c r="A198" s="64">
        <v>21</v>
      </c>
      <c r="B198" s="2" t="s">
        <v>116</v>
      </c>
      <c r="C198" s="54">
        <f>F12+I52+I126+I139+L156</f>
        <v>0.115</v>
      </c>
      <c r="D198" s="21">
        <v>270</v>
      </c>
      <c r="E198" s="66">
        <f t="shared" si="22"/>
        <v>31.05</v>
      </c>
    </row>
    <row r="199" spans="1:5" ht="15.75" x14ac:dyDescent="0.25">
      <c r="A199" s="64">
        <v>22</v>
      </c>
      <c r="B199" s="2" t="s">
        <v>79</v>
      </c>
      <c r="C199" s="54">
        <f>C56</f>
        <v>0.28999999999999998</v>
      </c>
      <c r="D199" s="21">
        <v>1000</v>
      </c>
      <c r="E199" s="66">
        <f t="shared" si="22"/>
        <v>290</v>
      </c>
    </row>
    <row r="200" spans="1:5" ht="15.75" x14ac:dyDescent="0.25">
      <c r="A200" s="64">
        <v>23</v>
      </c>
      <c r="B200" s="2" t="s">
        <v>15</v>
      </c>
      <c r="C200" s="54">
        <f>C29+C47+C62+C81+C112+C135+C149+C164</f>
        <v>8.0000000000000002E-3</v>
      </c>
      <c r="D200" s="21">
        <v>3000</v>
      </c>
      <c r="E200" s="66">
        <f t="shared" si="22"/>
        <v>24</v>
      </c>
    </row>
    <row r="201" spans="1:5" ht="15.75" x14ac:dyDescent="0.25">
      <c r="A201" s="64">
        <v>24</v>
      </c>
      <c r="B201" s="2" t="s">
        <v>48</v>
      </c>
      <c r="C201" s="54">
        <f>L105</f>
        <v>2E-3</v>
      </c>
      <c r="D201" s="21">
        <v>2200</v>
      </c>
      <c r="E201" s="66">
        <f t="shared" si="22"/>
        <v>4.4000000000000004</v>
      </c>
    </row>
    <row r="202" spans="1:5" ht="15.75" x14ac:dyDescent="0.25">
      <c r="A202" s="64">
        <v>25</v>
      </c>
      <c r="B202" s="2" t="s">
        <v>111</v>
      </c>
      <c r="C202" s="54">
        <f>I35+F123</f>
        <v>4.0000000000000001E-3</v>
      </c>
      <c r="D202" s="21">
        <v>3500</v>
      </c>
      <c r="E202" s="66">
        <f t="shared" si="22"/>
        <v>14</v>
      </c>
    </row>
    <row r="203" spans="1:5" ht="15.75" x14ac:dyDescent="0.25">
      <c r="A203" s="64">
        <v>26</v>
      </c>
      <c r="B203" s="2" t="s">
        <v>85</v>
      </c>
      <c r="C203" s="54">
        <f>F30+L121+L167</f>
        <v>0.18</v>
      </c>
      <c r="D203" s="21">
        <v>600</v>
      </c>
      <c r="E203" s="66">
        <f t="shared" si="22"/>
        <v>108</v>
      </c>
    </row>
    <row r="204" spans="1:5" ht="15.75" x14ac:dyDescent="0.25">
      <c r="A204" s="64">
        <v>27</v>
      </c>
      <c r="B204" s="2" t="s">
        <v>87</v>
      </c>
      <c r="C204" s="54">
        <f>I14+F166</f>
        <v>0.36</v>
      </c>
      <c r="D204" s="21">
        <v>240</v>
      </c>
      <c r="E204" s="66">
        <f t="shared" si="22"/>
        <v>86.399999999999991</v>
      </c>
    </row>
    <row r="205" spans="1:5" ht="15.75" x14ac:dyDescent="0.25">
      <c r="A205" s="64">
        <v>28</v>
      </c>
      <c r="B205" s="2" t="s">
        <v>12</v>
      </c>
      <c r="C205" s="54">
        <f>I68+I125</f>
        <v>8.0000000000000002E-3</v>
      </c>
      <c r="D205" s="21">
        <v>1000</v>
      </c>
      <c r="E205" s="66">
        <f t="shared" si="22"/>
        <v>8</v>
      </c>
    </row>
    <row r="206" spans="1:5" ht="15.75" x14ac:dyDescent="0.25">
      <c r="A206" s="64">
        <v>29</v>
      </c>
      <c r="B206" s="2" t="s">
        <v>108</v>
      </c>
      <c r="C206" s="54">
        <f>F138</f>
        <v>0.2</v>
      </c>
      <c r="D206" s="21">
        <v>300</v>
      </c>
      <c r="E206" s="66">
        <f t="shared" si="22"/>
        <v>60</v>
      </c>
    </row>
    <row r="207" spans="1:5" ht="15.75" x14ac:dyDescent="0.25">
      <c r="A207" s="64">
        <v>30</v>
      </c>
      <c r="B207" s="26" t="s">
        <v>113</v>
      </c>
      <c r="C207" s="54">
        <f>C129</f>
        <v>0.04</v>
      </c>
      <c r="D207" s="21">
        <v>420</v>
      </c>
      <c r="E207" s="66">
        <f t="shared" si="22"/>
        <v>16.8</v>
      </c>
    </row>
    <row r="208" spans="1:5" ht="15.75" x14ac:dyDescent="0.25">
      <c r="A208" s="64">
        <v>31</v>
      </c>
      <c r="B208" s="2" t="s">
        <v>82</v>
      </c>
      <c r="C208" s="54">
        <f>C109</f>
        <v>0.05</v>
      </c>
      <c r="D208" s="21">
        <v>200</v>
      </c>
      <c r="E208" s="66">
        <f t="shared" si="22"/>
        <v>10</v>
      </c>
    </row>
    <row r="209" spans="1:5" ht="15.75" x14ac:dyDescent="0.25">
      <c r="A209" s="64">
        <v>32</v>
      </c>
      <c r="B209" s="2" t="s">
        <v>84</v>
      </c>
      <c r="C209" s="54">
        <f>L84</f>
        <v>1.7000000000000001E-2</v>
      </c>
      <c r="D209" s="55">
        <v>1300</v>
      </c>
      <c r="E209" s="66">
        <f t="shared" si="22"/>
        <v>22.1</v>
      </c>
    </row>
    <row r="210" spans="1:5" ht="15.75" x14ac:dyDescent="0.25">
      <c r="A210" s="88" t="s">
        <v>124</v>
      </c>
      <c r="B210" s="89"/>
      <c r="C210" s="89"/>
      <c r="D210" s="90"/>
      <c r="E210" s="70">
        <f>SUM(E178:E209)</f>
        <v>2232.203</v>
      </c>
    </row>
    <row r="211" spans="1:5" ht="15.75" x14ac:dyDescent="0.25">
      <c r="A211" s="88" t="s">
        <v>125</v>
      </c>
      <c r="B211" s="89"/>
      <c r="C211" s="89"/>
      <c r="D211" s="90"/>
      <c r="E211" s="70">
        <f>E210/10</f>
        <v>223.22030000000001</v>
      </c>
    </row>
  </sheetData>
  <mergeCells count="53">
    <mergeCell ref="A210:D210"/>
    <mergeCell ref="A211:D211"/>
    <mergeCell ref="O17:O18"/>
    <mergeCell ref="C40:E40"/>
    <mergeCell ref="F40:H40"/>
    <mergeCell ref="I40:K40"/>
    <mergeCell ref="B54:B55"/>
    <mergeCell ref="C54:E54"/>
    <mergeCell ref="F54:H54"/>
    <mergeCell ref="I54:K54"/>
    <mergeCell ref="L54:N54"/>
    <mergeCell ref="C17:E17"/>
    <mergeCell ref="F17:H17"/>
    <mergeCell ref="I17:K17"/>
    <mergeCell ref="L17:N17"/>
    <mergeCell ref="L108:M108"/>
    <mergeCell ref="C4:E4"/>
    <mergeCell ref="F4:H4"/>
    <mergeCell ref="I4:K4"/>
    <mergeCell ref="L4:N4"/>
    <mergeCell ref="B170:C170"/>
    <mergeCell ref="C128:D128"/>
    <mergeCell ref="F128:G128"/>
    <mergeCell ref="I128:J128"/>
    <mergeCell ref="L128:M128"/>
    <mergeCell ref="C142:D142"/>
    <mergeCell ref="F142:G142"/>
    <mergeCell ref="I142:J142"/>
    <mergeCell ref="L142:M142"/>
    <mergeCell ref="C92:D92"/>
    <mergeCell ref="F92:G92"/>
    <mergeCell ref="I92:J92"/>
    <mergeCell ref="F171:K171"/>
    <mergeCell ref="C158:D158"/>
    <mergeCell ref="F158:G158"/>
    <mergeCell ref="I158:J158"/>
    <mergeCell ref="L158:M158"/>
    <mergeCell ref="B173:AA173"/>
    <mergeCell ref="A1:M1"/>
    <mergeCell ref="A2:O2"/>
    <mergeCell ref="A4:A5"/>
    <mergeCell ref="O4:O5"/>
    <mergeCell ref="B89:C89"/>
    <mergeCell ref="F90:K90"/>
    <mergeCell ref="L40:M40"/>
    <mergeCell ref="C73:D73"/>
    <mergeCell ref="F73:G73"/>
    <mergeCell ref="I73:J73"/>
    <mergeCell ref="L73:M73"/>
    <mergeCell ref="L92:M92"/>
    <mergeCell ref="C108:D108"/>
    <mergeCell ref="F108:G108"/>
    <mergeCell ref="I108:J108"/>
  </mergeCells>
  <pageMargins left="0.15748031496062992" right="0.15748031496062992" top="0.19685039370078741" bottom="0.19685039370078741" header="0.15748031496062992" footer="0.16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раскладка на 1учен за 2недели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2021-04-28T04:26:02Z</dcterms:modified>
</cp:coreProperties>
</file>